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území'!$C$123:$K$176</definedName>
    <definedName name="_xlnm.Print_Area" localSheetId="1">'a - příprava území'!$C$4:$J$76,'a - příprava území'!$C$82:$J$103,'a - příprava území'!$C$109:$K$176</definedName>
    <definedName name="_xlnm.Print_Titles" localSheetId="1">'a - příprava území'!$123:$123</definedName>
    <definedName name="_xlnm._FilterDatabase" localSheetId="2" hidden="1">'b - návrh'!$C$130:$K$524</definedName>
    <definedName name="_xlnm.Print_Area" localSheetId="2">'b - návrh'!$C$4:$J$76,'b - návrh'!$C$82:$J$110,'b - návrh'!$C$116:$K$524</definedName>
    <definedName name="_xlnm.Print_Titles" localSheetId="2">'b - návrh'!$130:$130</definedName>
    <definedName name="_xlnm._FilterDatabase" localSheetId="3" hidden="1">'B - Vedlejší a ostatní ná...'!$C$121:$K$150</definedName>
    <definedName name="_xlnm.Print_Area" localSheetId="3">'B - Vedlejší a ostatní ná...'!$C$4:$J$76,'B - Vedlejší a ostatní ná...'!$C$82:$J$103,'B - Vedlejší a ostatní ná...'!$C$109:$K$150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8"/>
  <c i="4" r="J35"/>
  <c i="1" r="AX98"/>
  <c i="4" r="BI150"/>
  <c r="BH150"/>
  <c r="BG150"/>
  <c r="BF150"/>
  <c r="T150"/>
  <c r="T149"/>
  <c r="R150"/>
  <c r="R149"/>
  <c r="P150"/>
  <c r="P149"/>
  <c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J119"/>
  <c r="J118"/>
  <c r="F116"/>
  <c r="E114"/>
  <c r="J92"/>
  <c r="J91"/>
  <c r="F89"/>
  <c r="E87"/>
  <c r="J18"/>
  <c r="E18"/>
  <c r="F119"/>
  <c r="J17"/>
  <c r="J15"/>
  <c r="E15"/>
  <c r="F118"/>
  <c r="J14"/>
  <c r="J12"/>
  <c r="J116"/>
  <c r="E7"/>
  <c r="E112"/>
  <c i="3" r="R473"/>
  <c r="R428"/>
  <c r="J39"/>
  <c r="J38"/>
  <c i="1" r="AY97"/>
  <c i="3" r="J37"/>
  <c i="1" r="AX97"/>
  <c i="3" r="BI521"/>
  <c r="BH521"/>
  <c r="BG521"/>
  <c r="BF521"/>
  <c r="T521"/>
  <c r="R521"/>
  <c r="P521"/>
  <c r="BI517"/>
  <c r="BH517"/>
  <c r="BG517"/>
  <c r="BF517"/>
  <c r="T517"/>
  <c r="R517"/>
  <c r="P517"/>
  <c r="BI511"/>
  <c r="BH511"/>
  <c r="BG511"/>
  <c r="BF511"/>
  <c r="T511"/>
  <c r="T510"/>
  <c r="T509"/>
  <c r="R511"/>
  <c r="R510"/>
  <c r="R509"/>
  <c r="P511"/>
  <c r="P510"/>
  <c r="P509"/>
  <c r="BI508"/>
  <c r="BH508"/>
  <c r="BG508"/>
  <c r="BF508"/>
  <c r="T508"/>
  <c r="R508"/>
  <c r="P508"/>
  <c r="BI507"/>
  <c r="BH507"/>
  <c r="BG507"/>
  <c r="BF507"/>
  <c r="T507"/>
  <c r="R507"/>
  <c r="P507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J128"/>
  <c r="J127"/>
  <c r="F125"/>
  <c r="E123"/>
  <c r="J94"/>
  <c r="J93"/>
  <c r="F91"/>
  <c r="E89"/>
  <c r="J20"/>
  <c r="E20"/>
  <c r="F128"/>
  <c r="J19"/>
  <c r="J17"/>
  <c r="E17"/>
  <c r="F93"/>
  <c r="J16"/>
  <c r="J14"/>
  <c r="J91"/>
  <c r="E7"/>
  <c r="E119"/>
  <c i="2" r="J39"/>
  <c r="J38"/>
  <c i="1" r="AY96"/>
  <c i="2" r="J37"/>
  <c i="1" r="AX96"/>
  <c i="2"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T151"/>
  <c r="R152"/>
  <c r="R151"/>
  <c r="P152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1"/>
  <c r="J120"/>
  <c r="F118"/>
  <c r="E116"/>
  <c r="J94"/>
  <c r="J93"/>
  <c r="F91"/>
  <c r="E89"/>
  <c r="J20"/>
  <c r="E20"/>
  <c r="F121"/>
  <c r="J19"/>
  <c r="J17"/>
  <c r="E17"/>
  <c r="F120"/>
  <c r="J16"/>
  <c r="J14"/>
  <c r="J91"/>
  <c r="E7"/>
  <c r="E112"/>
  <c i="1" r="L90"/>
  <c r="AM90"/>
  <c r="AM89"/>
  <c r="L89"/>
  <c r="AM87"/>
  <c r="L87"/>
  <c r="L85"/>
  <c r="L84"/>
  <c i="3" r="BK437"/>
  <c r="BK424"/>
  <c r="BK416"/>
  <c r="J400"/>
  <c r="BK392"/>
  <c r="J262"/>
  <c i="2" r="BK147"/>
  <c r="BK135"/>
  <c i="3" r="J234"/>
  <c r="BK230"/>
  <c r="J214"/>
  <c r="J202"/>
  <c r="J186"/>
  <c r="J178"/>
  <c r="J174"/>
  <c r="BK166"/>
  <c r="J150"/>
  <c i="2" r="BK152"/>
  <c r="J135"/>
  <c r="J131"/>
  <c i="3" r="J306"/>
  <c r="J298"/>
  <c r="J290"/>
  <c r="BK266"/>
  <c r="J368"/>
  <c r="J364"/>
  <c r="J360"/>
  <c r="BK348"/>
  <c r="BK282"/>
  <c r="BK278"/>
  <c r="J266"/>
  <c r="J166"/>
  <c r="BK158"/>
  <c r="J154"/>
  <c r="BK146"/>
  <c r="BK142"/>
  <c i="2" r="BK165"/>
  <c i="4" r="BK134"/>
  <c i="3" r="J416"/>
  <c r="BK336"/>
  <c r="J332"/>
  <c r="J324"/>
  <c i="4" r="J143"/>
  <c i="3" r="J404"/>
  <c r="BK324"/>
  <c r="J222"/>
  <c r="J218"/>
  <c r="BK134"/>
  <c i="2" r="BK161"/>
  <c r="BK143"/>
  <c r="BK131"/>
  <c r="J127"/>
  <c i="4" r="BK145"/>
  <c r="BK132"/>
  <c r="BK131"/>
  <c r="BK130"/>
  <c r="BK126"/>
  <c i="3" r="J453"/>
  <c r="J449"/>
  <c r="J441"/>
  <c r="J433"/>
  <c r="J420"/>
  <c r="BK388"/>
  <c r="J384"/>
  <c r="BK380"/>
  <c r="BK332"/>
  <c r="J328"/>
  <c r="BK306"/>
  <c r="BK302"/>
  <c r="BK298"/>
  <c r="BK294"/>
  <c r="J278"/>
  <c r="J250"/>
  <c r="BK218"/>
  <c r="J206"/>
  <c r="J198"/>
  <c r="J194"/>
  <c r="BK178"/>
  <c i="2" r="J169"/>
  <c r="BK127"/>
  <c i="4" r="BK138"/>
  <c i="3" r="J315"/>
  <c r="BK214"/>
  <c r="BK206"/>
  <c r="BK194"/>
  <c r="J142"/>
  <c i="2" r="BK173"/>
  <c r="J143"/>
  <c i="1" r="AS95"/>
  <c i="4" r="F37"/>
  <c i="3" r="BK508"/>
  <c r="BK328"/>
  <c r="J190"/>
  <c r="BK182"/>
  <c r="BK174"/>
  <c r="BK154"/>
  <c r="J146"/>
  <c i="2" r="BK169"/>
  <c i="4" r="J34"/>
  <c i="3" r="BK511"/>
  <c r="BK498"/>
  <c r="J344"/>
  <c r="J319"/>
  <c r="BK310"/>
  <c i="4" r="BK150"/>
  <c i="3" r="BK521"/>
  <c r="J521"/>
  <c r="J517"/>
  <c r="BK376"/>
  <c r="J348"/>
  <c r="BK319"/>
  <c r="BK286"/>
  <c r="J282"/>
  <c r="BK274"/>
  <c r="BK262"/>
  <c r="BK170"/>
  <c r="J162"/>
  <c i="2" r="J173"/>
  <c i="4" r="J150"/>
  <c i="3" r="BK490"/>
  <c r="BK478"/>
  <c r="J474"/>
  <c r="J469"/>
  <c r="J461"/>
  <c r="BK457"/>
  <c r="BK429"/>
  <c r="J408"/>
  <c r="J392"/>
  <c r="J380"/>
  <c r="J376"/>
  <c r="BK352"/>
  <c r="BK340"/>
  <c r="J336"/>
  <c r="J258"/>
  <c r="J254"/>
  <c r="BK222"/>
  <c r="J210"/>
  <c r="BK186"/>
  <c i="2" r="J157"/>
  <c r="J152"/>
  <c r="J139"/>
  <c i="4" r="J138"/>
  <c r="J130"/>
  <c r="J126"/>
  <c r="BK125"/>
  <c i="3" r="BK482"/>
  <c r="J478"/>
  <c r="J465"/>
  <c r="J457"/>
  <c r="BK449"/>
  <c r="J437"/>
  <c r="J302"/>
  <c r="J294"/>
  <c i="2" r="J165"/>
  <c r="BK157"/>
  <c r="J147"/>
  <c r="BK139"/>
  <c i="4" r="F35"/>
  <c i="3" r="BK517"/>
  <c r="J511"/>
  <c r="J508"/>
  <c r="J502"/>
  <c r="BK494"/>
  <c r="BK465"/>
  <c r="BK461"/>
  <c r="BK445"/>
  <c r="J429"/>
  <c r="BK420"/>
  <c r="J412"/>
  <c r="BK408"/>
  <c r="BK400"/>
  <c r="J388"/>
  <c r="BK372"/>
  <c r="BK360"/>
  <c r="BK356"/>
  <c r="J246"/>
  <c r="BK238"/>
  <c r="BK210"/>
  <c r="BK198"/>
  <c i="2" r="J161"/>
  <c i="4" r="F34"/>
  <c i="3" r="BK507"/>
  <c r="BK364"/>
  <c i="4" r="J145"/>
  <c r="J134"/>
  <c r="J132"/>
  <c r="J131"/>
  <c r="J125"/>
  <c i="3" r="J507"/>
  <c r="BK502"/>
  <c r="J494"/>
  <c r="J482"/>
  <c r="BK474"/>
  <c r="J445"/>
  <c r="BK441"/>
  <c r="BK433"/>
  <c r="J424"/>
  <c r="BK412"/>
  <c r="BK404"/>
  <c r="J396"/>
  <c r="BK384"/>
  <c r="J372"/>
  <c r="J230"/>
  <c r="BK226"/>
  <c r="J170"/>
  <c r="BK162"/>
  <c r="J158"/>
  <c r="BK150"/>
  <c r="J138"/>
  <c r="BK469"/>
  <c r="BK453"/>
  <c r="J356"/>
  <c r="J352"/>
  <c r="BK290"/>
  <c r="J286"/>
  <c r="J274"/>
  <c r="BK270"/>
  <c r="BK246"/>
  <c r="J242"/>
  <c r="BK234"/>
  <c r="BK202"/>
  <c r="J134"/>
  <c i="4" r="BK143"/>
  <c i="3" r="J270"/>
  <c r="BK250"/>
  <c r="J238"/>
  <c r="J226"/>
  <c r="J182"/>
  <c i="4" r="F36"/>
  <c i="3" r="J498"/>
  <c r="J486"/>
  <c r="BK396"/>
  <c r="BK368"/>
  <c r="BK315"/>
  <c r="J310"/>
  <c r="BK190"/>
  <c r="BK138"/>
  <c r="J490"/>
  <c r="BK486"/>
  <c r="BK344"/>
  <c r="J340"/>
  <c r="BK258"/>
  <c r="BK254"/>
  <c r="BK242"/>
  <c l="1" r="T323"/>
  <c i="4" r="BK133"/>
  <c r="J133"/>
  <c r="J99"/>
  <c i="2" r="P156"/>
  <c i="3" r="BE376"/>
  <c r="BE242"/>
  <c r="R506"/>
  <c i="4" r="R124"/>
  <c i="3" r="P133"/>
  <c r="P132"/>
  <c r="P131"/>
  <c i="1" r="AU97"/>
  <c i="3" r="R323"/>
  <c i="2" r="T126"/>
  <c i="3" r="BK323"/>
  <c r="J323"/>
  <c r="J102"/>
  <c r="BE517"/>
  <c r="BE521"/>
  <c i="2" r="R156"/>
  <c i="3" r="R133"/>
  <c r="R132"/>
  <c r="R131"/>
  <c r="P323"/>
  <c i="4" r="T133"/>
  <c i="2" r="BK156"/>
  <c r="J156"/>
  <c r="J102"/>
  <c i="3" r="T428"/>
  <c r="BK506"/>
  <c r="J506"/>
  <c r="J105"/>
  <c i="4" r="P133"/>
  <c i="3" r="BK133"/>
  <c r="BK132"/>
  <c r="J132"/>
  <c r="J99"/>
  <c r="T473"/>
  <c r="R516"/>
  <c r="R515"/>
  <c i="4" r="R133"/>
  <c i="2" r="BK126"/>
  <c r="J126"/>
  <c r="J100"/>
  <c i="3" r="BE508"/>
  <c r="BE210"/>
  <c r="BK516"/>
  <c r="J516"/>
  <c r="J109"/>
  <c i="4" r="T124"/>
  <c r="T123"/>
  <c r="T122"/>
  <c i="3" r="BK473"/>
  <c r="J473"/>
  <c r="J104"/>
  <c r="P506"/>
  <c r="T516"/>
  <c r="T515"/>
  <c i="2" r="P126"/>
  <c r="P125"/>
  <c r="P124"/>
  <c i="1" r="AU96"/>
  <c i="3" r="P428"/>
  <c r="T506"/>
  <c i="4" r="P124"/>
  <c r="P123"/>
  <c r="P122"/>
  <c i="1" r="AU98"/>
  <c i="3" r="BK428"/>
  <c r="J428"/>
  <c r="J103"/>
  <c i="4" r="BK124"/>
  <c i="2" r="T156"/>
  <c i="3" r="T133"/>
  <c r="BK314"/>
  <c r="J314"/>
  <c r="J101"/>
  <c r="P314"/>
  <c r="R314"/>
  <c r="T314"/>
  <c i="2" r="R126"/>
  <c r="R125"/>
  <c r="R124"/>
  <c i="3" r="P473"/>
  <c r="P516"/>
  <c r="P515"/>
  <c r="BE250"/>
  <c r="BE324"/>
  <c r="BE352"/>
  <c r="BE356"/>
  <c r="BE290"/>
  <c r="BE372"/>
  <c i="1" r="BC98"/>
  <c i="2" r="BE157"/>
  <c r="BE165"/>
  <c i="3" r="J125"/>
  <c r="BE198"/>
  <c r="BE282"/>
  <c r="BE433"/>
  <c r="BE437"/>
  <c i="2" r="E85"/>
  <c r="BE127"/>
  <c r="BE131"/>
  <c r="BE135"/>
  <c i="3" r="BE134"/>
  <c r="BE142"/>
  <c r="BE154"/>
  <c r="BE254"/>
  <c r="BE380"/>
  <c r="BE429"/>
  <c r="BE453"/>
  <c i="4" r="F91"/>
  <c r="F92"/>
  <c r="BE125"/>
  <c r="BE132"/>
  <c i="3" r="BE511"/>
  <c i="1" r="AW98"/>
  <c r="BB98"/>
  <c i="3" r="BE146"/>
  <c r="BE202"/>
  <c r="BE206"/>
  <c r="BE336"/>
  <c r="BE340"/>
  <c r="BE368"/>
  <c r="BE416"/>
  <c r="BE441"/>
  <c r="BE449"/>
  <c r="BE478"/>
  <c r="BE482"/>
  <c r="BE490"/>
  <c i="2" r="F93"/>
  <c r="BE152"/>
  <c i="3" r="F127"/>
  <c r="BE230"/>
  <c r="BE360"/>
  <c r="BE364"/>
  <c r="BE461"/>
  <c i="4" r="E85"/>
  <c r="J89"/>
  <c r="BE145"/>
  <c i="2" r="F94"/>
  <c r="J118"/>
  <c r="BE147"/>
  <c i="3" r="E85"/>
  <c r="BE214"/>
  <c r="BE218"/>
  <c r="BE234"/>
  <c r="BE238"/>
  <c r="BE348"/>
  <c r="BE424"/>
  <c r="BE445"/>
  <c r="BE465"/>
  <c r="BE486"/>
  <c r="BE158"/>
  <c r="BE174"/>
  <c r="BE258"/>
  <c r="BE278"/>
  <c i="2" r="BK151"/>
  <c r="J151"/>
  <c r="J101"/>
  <c i="3" r="BE178"/>
  <c r="BE190"/>
  <c r="BE194"/>
  <c r="BE302"/>
  <c r="BE306"/>
  <c r="BE332"/>
  <c i="1" r="BA98"/>
  <c i="4" r="BK142"/>
  <c r="J142"/>
  <c r="J100"/>
  <c i="2" r="BE173"/>
  <c i="3" r="BE166"/>
  <c r="BE170"/>
  <c r="BE344"/>
  <c r="BE507"/>
  <c i="2" r="BE169"/>
  <c i="3" r="BE186"/>
  <c r="BE222"/>
  <c r="BE226"/>
  <c r="BE246"/>
  <c r="BE262"/>
  <c r="BE266"/>
  <c r="BE274"/>
  <c r="BE286"/>
  <c r="BE310"/>
  <c r="BE315"/>
  <c r="BE392"/>
  <c r="BE408"/>
  <c r="BE457"/>
  <c r="BK510"/>
  <c r="J510"/>
  <c r="J107"/>
  <c i="4" r="BE126"/>
  <c r="BE130"/>
  <c r="BE131"/>
  <c i="3" r="F94"/>
  <c r="BE319"/>
  <c r="BE328"/>
  <c r="BE400"/>
  <c r="BE404"/>
  <c r="BE412"/>
  <c i="4" r="BE134"/>
  <c r="BE138"/>
  <c i="3" r="BE138"/>
  <c r="BE150"/>
  <c r="BE182"/>
  <c r="BE298"/>
  <c r="BE396"/>
  <c i="4" r="BK144"/>
  <c r="J144"/>
  <c r="J101"/>
  <c i="3" r="BE270"/>
  <c r="BE294"/>
  <c i="1" r="BD98"/>
  <c i="4" r="BK149"/>
  <c r="J149"/>
  <c r="J102"/>
  <c i="3" r="BE162"/>
  <c r="BE498"/>
  <c i="2" r="BE139"/>
  <c r="BE143"/>
  <c r="BE161"/>
  <c i="3" r="BE384"/>
  <c r="BE388"/>
  <c r="BE420"/>
  <c r="BE469"/>
  <c r="BE474"/>
  <c r="BE494"/>
  <c r="BE502"/>
  <c i="4" r="BE143"/>
  <c r="BE150"/>
  <c i="3" r="F38"/>
  <c i="1" r="BC97"/>
  <c i="2" r="F38"/>
  <c i="1" r="BC96"/>
  <c i="2" r="F39"/>
  <c i="1" r="BD96"/>
  <c i="3" r="F39"/>
  <c i="1" r="BD97"/>
  <c i="2" r="J36"/>
  <c i="1" r="AW96"/>
  <c i="3" r="F37"/>
  <c i="1" r="BB97"/>
  <c i="2" r="F37"/>
  <c i="1" r="BB96"/>
  <c i="3" r="J36"/>
  <c i="1" r="AW97"/>
  <c i="3" r="F36"/>
  <c i="1" r="BA97"/>
  <c i="2" r="F36"/>
  <c i="1" r="BA96"/>
  <c r="AS94"/>
  <c i="2" l="1" r="T125"/>
  <c r="T124"/>
  <c i="4" r="R123"/>
  <c r="R122"/>
  <c i="3" r="T132"/>
  <c r="T131"/>
  <c i="4" r="BK123"/>
  <c r="J123"/>
  <c r="J97"/>
  <c i="3" r="BK515"/>
  <c r="J515"/>
  <c r="J108"/>
  <c i="2" r="BK125"/>
  <c r="J125"/>
  <c r="J99"/>
  <c i="3" r="J133"/>
  <c r="J100"/>
  <c r="BK509"/>
  <c r="J509"/>
  <c r="J106"/>
  <c i="4" r="J124"/>
  <c r="J98"/>
  <c i="1" r="AU95"/>
  <c r="AU94"/>
  <c r="BD95"/>
  <c r="BD94"/>
  <c r="W33"/>
  <c r="BB95"/>
  <c r="AX95"/>
  <c r="BC95"/>
  <c r="BC94"/>
  <c r="W32"/>
  <c i="3" r="J35"/>
  <c i="1" r="AV97"/>
  <c r="AT97"/>
  <c i="3" r="F35"/>
  <c i="1" r="AZ97"/>
  <c i="2" r="F35"/>
  <c i="1" r="AZ96"/>
  <c i="4" r="F33"/>
  <c i="1" r="AZ98"/>
  <c r="BA95"/>
  <c r="AW95"/>
  <c i="2" r="J35"/>
  <c i="1" r="AV96"/>
  <c r="AT96"/>
  <c i="4" r="J33"/>
  <c i="1" r="AV98"/>
  <c r="AT98"/>
  <c i="3" l="1" r="BK131"/>
  <c r="J131"/>
  <c i="2" r="BK124"/>
  <c r="J124"/>
  <c r="J98"/>
  <c i="4" r="BK122"/>
  <c r="J122"/>
  <c i="1" r="AZ95"/>
  <c r="AV95"/>
  <c r="AT95"/>
  <c i="3" r="J32"/>
  <c i="1" r="AG97"/>
  <c r="AN97"/>
  <c r="BA94"/>
  <c r="AW94"/>
  <c r="AK30"/>
  <c r="AY95"/>
  <c i="4" r="J30"/>
  <c i="1" r="AG98"/>
  <c r="AN98"/>
  <c r="BB94"/>
  <c r="W31"/>
  <c r="AY94"/>
  <c i="3" l="1" r="J41"/>
  <c r="J98"/>
  <c i="4" r="J96"/>
  <c r="J39"/>
  <c i="1" r="W30"/>
  <c r="AX94"/>
  <c i="2" r="J32"/>
  <c i="1" r="AG96"/>
  <c r="AN96"/>
  <c r="AZ94"/>
  <c r="W29"/>
  <c i="2" l="1" r="J41"/>
  <c i="1" r="AV94"/>
  <c r="AK29"/>
  <c r="AG95"/>
  <c r="AG94"/>
  <c l="1" r="AN95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<sst xmlns="http://schemas.openxmlformats.org/spreadsheetml/2006/main">
  <si>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</si>
  <si>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</si>
  <si>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</si>
  <si>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</si>
  <si>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</si>
  <si>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{707bc5da-46a5-42b2-b4e3-7275856c5c8a}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</si>
  <si>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</si>
  <si>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</si>
  <si>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</si>
  <si>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</si>
  <si>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</si>
  <si>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</si>
  <si>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</si>
  <si>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</si>
  <si>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02/244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</si>
  <si>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</si>
  <si>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</si>
  <si>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ZTV Nová Sibiř,  Rychnov nad Kněžnou,IV.etapa - ul. Ke Včelnému</t>
  </si>
  <si>
    <t>KSO:</t>
  </si>
  <si>
    <t>CC-CZ:</t>
  </si>
  <si>
    <t>Místo:</t>
  </si>
  <si>
    <t>Rychnov nad Kněžnou</t>
  </si>
  <si>
    <t>Datum:</t>
  </si>
  <si>
    <t>7. 8. 2024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</si>
  <si>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</si>
  <si>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</si>
  <si>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</si>
  <si>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</si>
  <si>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</si>
  <si>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</si>
  <si>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</si>
  <si>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</si>
  <si>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</si>
  <si>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</si>
  <si>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</si>
  <si>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</si>
  <si>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</si>
  <si>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</si>
  <si>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</si>
  <si>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</si>
  <si>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</si>
  <si>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</si>
  <si>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</si>
  <si>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</si>
  <si>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</si>
  <si>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</si>
  <si>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</si>
  <si>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</si>
  <si>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</si>
  <si>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</si>
  <si>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</si>
  <si>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</si>
  <si>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</si>
  <si>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</si>
  <si>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</si>
  <si>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</si>
  <si>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</si>
  <si>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</si>
  <si>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</si>
  <si>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</si>
  <si>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</si>
  <si>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</si>
  <si>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</si>
  <si>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</si>
  <si>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</si>
  <si>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</si>
  <si>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</si>
  <si>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</si>
  <si>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</si>
  <si>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</si>
  <si>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</si>
  <si>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</si>
  <si>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</si>
  <si>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</si>
  <si>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</si>
  <si>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</si>
  <si>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</si>
  <si>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</si>
  <si>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</si>
  <si>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</si>
  <si>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</si>
  <si>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 xml:space="preserve">SO 101  Zpevněné plochy</t>
  </si>
  <si>
    <t>STA</t>
  </si>
  <si>
    <t>1</t>
  </si>
  <si>
    <t>{70e8893c-7c32-4249-a1e6-d2e5bd033ee7}</t>
  </si>
  <si>
    <t>2</t>
  </si>
  <si>
    <t>/</t>
  </si>
  <si>
    <t>a</t>
  </si>
  <si>
    <t>příprava území</t>
  </si>
  <si>
    <t>Soupis</t>
  </si>
  <si>
    <t>{b1fbefcd-8fc8-4e23-84b4-46a39c7c70d4}</t>
  </si>
  <si>
    <t>b</t>
  </si>
  <si>
    <t>návrh</t>
  </si>
  <si>
    <t>{a7032f55-7a4a-43b0-a439-8927fb5d52f9}</t>
  </si>
  <si>
    <t>B</t>
  </si>
  <si>
    <t>Vedlejší a ostatní náklady</t>
  </si>
  <si>
    <t>{7d7a1fd7-de6f-4e46-a4d0-f164dbe01a8c}</t>
  </si>
  <si>
    <t>KRYCÍ LIST SOUPISU PRACÍ</t>
  </si>
  <si>
    <t>Objekt:</t>
  </si>
  <si>
    <t xml:space="preserve">A - SO 101 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</si>
  <si>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</si>
  <si>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</si>
  <si>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</si>
  <si>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</si>
  <si>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</si>
  <si>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</si>
  <si>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</si>
  <si>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</si>
  <si>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</si>
  <si>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</si>
  <si>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</si>
  <si>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</si>
  <si>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</si>
  <si>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</si>
  <si>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</si>
  <si>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</si>
  <si>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</si>
  <si>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</si>
  <si>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</si>
  <si>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</si>
  <si>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</si>
  <si>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</si>
  <si>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</si>
  <si>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</si>
  <si>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</si>
  <si>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</si>
  <si>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</si>
  <si>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</si>
  <si>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</si>
  <si>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113107162</t>
  </si>
  <si>
    <t>Odstranění podkladu z kameniva drceného tl přes 100 do 200 mm strojně pl přes 50 do 200 m2</t>
  </si>
  <si>
    <t>m2</t>
  </si>
  <si>
    <t>CS ÚRS 2024 02</t>
  </si>
  <si>
    <t>4</t>
  </si>
  <si>
    <t>647428317</t>
  </si>
  <si>
    <t>VV</t>
  </si>
  <si>
    <t>demolice štěrkové plochy v tl. 200mm, viz.příloha 2</t>
  </si>
  <si>
    <t>24+20+18</t>
  </si>
  <si>
    <t>Součet</t>
  </si>
  <si>
    <t>113107223</t>
  </si>
  <si>
    <t>Odstranění podkladu z kameniva drceného tl přes 200 do 300 mm strojně pl přes 200 m2</t>
  </si>
  <si>
    <t>-415646154</t>
  </si>
  <si>
    <t>demolice vozovky -kryt R-mat. v tl. 300 mm, viz.příloha 2</t>
  </si>
  <si>
    <t>568</t>
  </si>
  <si>
    <t>3</t>
  </si>
  <si>
    <t>121151103</t>
  </si>
  <si>
    <t>Sejmutí ornice plochy do 100 m2 tl vrstvy do 200 mm strojně</t>
  </si>
  <si>
    <t>1498756238</t>
  </si>
  <si>
    <t>sejmutí ornice v tl. 10 cm, viz.příloha 2</t>
  </si>
  <si>
    <t>70+60+90</t>
  </si>
  <si>
    <t>121151113</t>
  </si>
  <si>
    <t>Sejmutí ornice plochy do 500 m2 tl vrstvy do 200 mm strojně</t>
  </si>
  <si>
    <t>1762708431</t>
  </si>
  <si>
    <t>sejmutí ornice v tl 10 cm, viz.příloha 2</t>
  </si>
  <si>
    <t>140+135</t>
  </si>
  <si>
    <t>5</t>
  </si>
  <si>
    <t>162351103</t>
  </si>
  <si>
    <t>Vodorovné přemístění přes 50 do 500 m výkopku/sypaniny z horniny třídy těžitelnosti I skupiny 1 až 3</t>
  </si>
  <si>
    <t>m3</t>
  </si>
  <si>
    <t>-723386070</t>
  </si>
  <si>
    <t>sejmutá ornice se odveze na meziskládku, zpětně se použije po ohumusování,viz.příloha 2</t>
  </si>
  <si>
    <t>(220+275)*0,1</t>
  </si>
  <si>
    <t>6</t>
  </si>
  <si>
    <t>167151101</t>
  </si>
  <si>
    <t>Nakládání výkopku z hornin třídy těžitelnosti I skupiny 1 až 3 do 100 m3</t>
  </si>
  <si>
    <t>-1846921924</t>
  </si>
  <si>
    <t>sejmutá ornice, viz.příloha 2</t>
  </si>
  <si>
    <t>9</t>
  </si>
  <si>
    <t>Ostatní konstrukce a práce, bourání</t>
  </si>
  <si>
    <t>7</t>
  </si>
  <si>
    <t>920</t>
  </si>
  <si>
    <t>Demolice uliční vpusti</t>
  </si>
  <si>
    <t>kus</t>
  </si>
  <si>
    <t>773641777</t>
  </si>
  <si>
    <t>vybourání UV+zemní práve+doprava+poplatek za uložení na skládku</t>
  </si>
  <si>
    <t>997</t>
  </si>
  <si>
    <t>Přesun sutě</t>
  </si>
  <si>
    <t>8</t>
  </si>
  <si>
    <t>997221551</t>
  </si>
  <si>
    <t>Vodorovná doprava suti ze sypkých materiálů do 1 km</t>
  </si>
  <si>
    <t>t</t>
  </si>
  <si>
    <t>1986524770</t>
  </si>
  <si>
    <t>suť</t>
  </si>
  <si>
    <t>(62*0,29)+(568*0,44)</t>
  </si>
  <si>
    <t>997221559</t>
  </si>
  <si>
    <t>Příplatek ZKD 1 km u vodorovné dopravy suti ze sypkých materiálů</t>
  </si>
  <si>
    <t>701481598</t>
  </si>
  <si>
    <t>suť+příplatek za dalších 9 km</t>
  </si>
  <si>
    <t>267,9*9</t>
  </si>
  <si>
    <t>10</t>
  </si>
  <si>
    <t>997221611</t>
  </si>
  <si>
    <t>Nakládání suti na dopravní prostředky pro vodorovnou dopravu</t>
  </si>
  <si>
    <t>-648745239</t>
  </si>
  <si>
    <t>11</t>
  </si>
  <si>
    <t>997221655</t>
  </si>
  <si>
    <t>Poplatek za uložení na skládce (skládkovné) zeminy a kamení kód odpadu 17 05 04</t>
  </si>
  <si>
    <t>-353112172</t>
  </si>
  <si>
    <t>suť-kamenivo -30% z celkového množství</t>
  </si>
  <si>
    <t>((62*0,29)+(568*0,44))*0,3</t>
  </si>
  <si>
    <t>997221873</t>
  </si>
  <si>
    <t>Poplatek za uložení na recyklační skládce (skládkovné) stavebního odpadu zeminy a kamení zatříděného do Katalogu odpadů pod kódem 17 05 04</t>
  </si>
  <si>
    <t>-2085050002</t>
  </si>
  <si>
    <t>suť-kamenivo-70% z celkového množství</t>
  </si>
  <si>
    <t>((62*0,29)+(568*0,44))*0,7</t>
  </si>
  <si>
    <t>b - návrh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</si>
  <si>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</si>
  <si>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</si>
  <si>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</si>
  <si>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</si>
  <si>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</si>
  <si>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</si>
  <si>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</si>
  <si>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</si>
  <si>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122252204</t>
  </si>
  <si>
    <t>Odkopávky a prokopávky nezapažené pro silnice a dálnice v hornině třídy těžitelnosti I objem do 500 m3 strojně</t>
  </si>
  <si>
    <t>-1738368038</t>
  </si>
  <si>
    <t xml:space="preserve">výkop,tř.3-40%,  viz.příloha 1 a 4</t>
  </si>
  <si>
    <t>320*0,4</t>
  </si>
  <si>
    <t>122452204</t>
  </si>
  <si>
    <t>Odkopávky a prokopávky nezapažené pro silnice a dálnice v hornině třídy těžitelnosti II objem do 500 m3 strojně</t>
  </si>
  <si>
    <t>1148665422</t>
  </si>
  <si>
    <t>výkop tř.5-30%, viz.příloha 1 a 4</t>
  </si>
  <si>
    <t>320*0,3</t>
  </si>
  <si>
    <t>122552204</t>
  </si>
  <si>
    <t>Odkopávky a prokopávky nezapažené pro silnice a dálnice v hornině třídy těžitelnosti III objem do 500 m3 strojně</t>
  </si>
  <si>
    <t>-1189184954</t>
  </si>
  <si>
    <t>výbop tř.6-30%, viz.příloha 1 a 4</t>
  </si>
  <si>
    <t>132251101</t>
  </si>
  <si>
    <t>Hloubení rýh nezapažených š do 800 mm v hornině třídy těžitelnosti I skupiny 3 objem do 20 m3 strojně</t>
  </si>
  <si>
    <t>-313667116</t>
  </si>
  <si>
    <t>sondy</t>
  </si>
  <si>
    <t>132251251</t>
  </si>
  <si>
    <t>Hloubení rýh nezapažených š do 2000 mm v hornině třídy těžitelnosti I skupiny 3 objem do 20 m3 strojně</t>
  </si>
  <si>
    <t>1880136494</t>
  </si>
  <si>
    <t>UV+přípojky UV tř. 3-40%, viz.příloha 1 a 4</t>
  </si>
  <si>
    <t>((1,5*1,5*2*3)+(1*1,5*10))*0,4</t>
  </si>
  <si>
    <t>132251252</t>
  </si>
  <si>
    <t>Hloubení rýh nezapažených š do 2000 mm v hornině třídy těžitelnosti I skupiny 3 objem do 50 m3 strojně</t>
  </si>
  <si>
    <t>-761119054</t>
  </si>
  <si>
    <t xml:space="preserve">kabelové  žlaby, tř.3-40% viz.příloha 1 a  4</t>
  </si>
  <si>
    <t>0,5*1,0*136*0,4</t>
  </si>
  <si>
    <t>132451251</t>
  </si>
  <si>
    <t>Hloubení rýh nezapažených š do 2000 mm v hornině třídy těžitelnosti II skupiny 5 objem do 20 m3 strojně</t>
  </si>
  <si>
    <t>-34494135</t>
  </si>
  <si>
    <t>UV+přípojky UV tř.5-30%, viz.příloha 1 a 4</t>
  </si>
  <si>
    <t>((1,5*1,5*2*3)+(1*1,5*10))*0,3</t>
  </si>
  <si>
    <t>132451252</t>
  </si>
  <si>
    <t>Hloubení rýh nezapažených š do 2000 mm v hornině třídy těžitelnosti II skupiny 5 objem do 50 m3 strojně</t>
  </si>
  <si>
    <t>-584363878</t>
  </si>
  <si>
    <t>kabelové žlaby tř.5-60%, viz.příloha 1 a 4</t>
  </si>
  <si>
    <t>(1*0,5*136)*0,6</t>
  </si>
  <si>
    <t>132551251</t>
  </si>
  <si>
    <t>Hloubení rýh nezapažených š do 2000 mm v hornině třídy těžitelnosti III skupiny 6 objem do 20 m3 strojně</t>
  </si>
  <si>
    <t>206483602</t>
  </si>
  <si>
    <t xml:space="preserve">UV+přípojky UV tř.6-30%, viz.příloha 1 a4 </t>
  </si>
  <si>
    <t>139001101</t>
  </si>
  <si>
    <t>Příplatek za ztížení vykopávky v blízkosti podzemního vedení</t>
  </si>
  <si>
    <t>-1223973195</t>
  </si>
  <si>
    <t xml:space="preserve">kabelové žlaby, viz.příloha 1 a 4 </t>
  </si>
  <si>
    <t>0,5*1,0*136</t>
  </si>
  <si>
    <t>1866815493</t>
  </si>
  <si>
    <t>UV + přípojky UV, 10% z celkového množství, viz.příloha 1 a 4</t>
  </si>
  <si>
    <t>28,5*0,1</t>
  </si>
  <si>
    <t>-1948315648</t>
  </si>
  <si>
    <t>13</t>
  </si>
  <si>
    <t>1764935741</t>
  </si>
  <si>
    <t>výkop-10% z celkové kubatury, viz.příloha 1 a 4</t>
  </si>
  <si>
    <t>320*0,1</t>
  </si>
  <si>
    <t>14</t>
  </si>
  <si>
    <t>151201101</t>
  </si>
  <si>
    <t>Zřízení zátažného pažení a rozepření stěn rýh hl do 2 m</t>
  </si>
  <si>
    <t>-716635311</t>
  </si>
  <si>
    <t xml:space="preserve">UV+přípojky UV, viz.příloha 1 a 4 </t>
  </si>
  <si>
    <t>(1,5*2*4*3)+(1,5*10*2)</t>
  </si>
  <si>
    <t>15</t>
  </si>
  <si>
    <t>151201111</t>
  </si>
  <si>
    <t>Odstranění zátažného pažení a rozepření stěn rýh hl do 2 m</t>
  </si>
  <si>
    <t>1694722647</t>
  </si>
  <si>
    <t>UV+přípojky UV, viz.příloha 1 a 4</t>
  </si>
  <si>
    <t>(1,5*2*4*3)+(1,5*2*10)</t>
  </si>
  <si>
    <t>16</t>
  </si>
  <si>
    <t>-890516621</t>
  </si>
  <si>
    <t>sejmutá ornice , dovoz z meziskládky, viz.příloha 2 a 4</t>
  </si>
  <si>
    <t>495*0,1</t>
  </si>
  <si>
    <t>17</t>
  </si>
  <si>
    <t>162651112</t>
  </si>
  <si>
    <t>Vodorovné přemístění přes 4 000 do 5000 m výkopku/sypaniny z horniny třídy těžitelnosti I skupiny 1 až 3</t>
  </si>
  <si>
    <t>539286010</t>
  </si>
  <si>
    <t>UV+přípojky UV tř.3-40%, viz.příloha 1 a 4</t>
  </si>
  <si>
    <t>((3,14*0,3*0,3*1,85*3)+(3,14*0,1*0,1*10)+(0,35*10)+(0,1*10))*0,4</t>
  </si>
  <si>
    <t>18</t>
  </si>
  <si>
    <t>-29860679</t>
  </si>
  <si>
    <t>výkop- tř.3-40%, viz.příloha 1 a 4</t>
  </si>
  <si>
    <t>19</t>
  </si>
  <si>
    <t>13334715</t>
  </si>
  <si>
    <t>kabelové žlaby tř. 3-40%, viz.příloha 1 a 4</t>
  </si>
  <si>
    <t>(0,46*0,46*136)*0,4</t>
  </si>
  <si>
    <t>20</t>
  </si>
  <si>
    <t>162651132</t>
  </si>
  <si>
    <t>Vodorovné přemístění přes 4 000 do 5000 m výkopku/sypaniny z horniny třídy těžitelnosti II skupiny 4 a 5</t>
  </si>
  <si>
    <t>-965326911</t>
  </si>
  <si>
    <t>((3,14*0,3*0,3*1,85*3)+(3,14*0,1*0,1*10)+(0,35*10)+(0,1*10))*0,3</t>
  </si>
  <si>
    <t>2032960188</t>
  </si>
  <si>
    <t>22</t>
  </si>
  <si>
    <t>1578619708</t>
  </si>
  <si>
    <t xml:space="preserve">kabelové žlaby tř.5-60%, viz.příloha 1 a4 </t>
  </si>
  <si>
    <t>(0,46*0,46*136)*0,6</t>
  </si>
  <si>
    <t>23</t>
  </si>
  <si>
    <t>162651152</t>
  </si>
  <si>
    <t>Vodorovné přemístění přes 4 000 do 5000 m výkopku/sypaniny z horniny třídy těžitelnosti III skupiny 6 a 7</t>
  </si>
  <si>
    <t>2134140645</t>
  </si>
  <si>
    <t>UV+přípojka UV tř.6-30%, viz.příloha 1 a 4</t>
  </si>
  <si>
    <t>24</t>
  </si>
  <si>
    <t>-1712330018</t>
  </si>
  <si>
    <t>výkop tř.6-30%, viz.příloha 1 a 4</t>
  </si>
  <si>
    <t>25</t>
  </si>
  <si>
    <t>162751117</t>
  </si>
  <si>
    <t>Vodorovné přemístění přes 9 000 do 10000 m výkopku/sypaniny z horniny třídy těžitelnosti I skupiny 1 až 3</t>
  </si>
  <si>
    <t>-672313562</t>
  </si>
  <si>
    <t>násyp, viz.příloha 1 a 4</t>
  </si>
  <si>
    <t>26</t>
  </si>
  <si>
    <t>361204026</t>
  </si>
  <si>
    <t>dovoz scházející ornice pro ohumusování, viz příloha 2 a 4</t>
  </si>
  <si>
    <t>(466*0,15)-(495*0,1)</t>
  </si>
  <si>
    <t>27</t>
  </si>
  <si>
    <t>-1432104416</t>
  </si>
  <si>
    <t>28</t>
  </si>
  <si>
    <t>-1550121283</t>
  </si>
  <si>
    <t>ronice pro ohumusování, viz.příloha 2 a 4</t>
  </si>
  <si>
    <t>466*0,15</t>
  </si>
  <si>
    <t>29</t>
  </si>
  <si>
    <t>171151103</t>
  </si>
  <si>
    <t>Uložení sypaniny z hornin soudržných do násypů zhutněných strojně</t>
  </si>
  <si>
    <t>994255527</t>
  </si>
  <si>
    <t>30</t>
  </si>
  <si>
    <t>M</t>
  </si>
  <si>
    <t>10364100</t>
  </si>
  <si>
    <t>zemina pro terénní úpravy - tříděná</t>
  </si>
  <si>
    <t>-588400897</t>
  </si>
  <si>
    <t>násyp-nákup vhodné zeminy do zhutněných násypů, viz.příloha 1 a 4</t>
  </si>
  <si>
    <t>14*1,8</t>
  </si>
  <si>
    <t>31</t>
  </si>
  <si>
    <t>171251201</t>
  </si>
  <si>
    <t>Uložení sypaniny na skládky nebo meziskládky</t>
  </si>
  <si>
    <t>236156646</t>
  </si>
  <si>
    <t>kabelové žlaby, viz.příloha 1 a 4</t>
  </si>
  <si>
    <t>0,46*0,46*136</t>
  </si>
  <si>
    <t>32</t>
  </si>
  <si>
    <t>978646594</t>
  </si>
  <si>
    <t>(3,14*0,3*0,3*1,85*3)+(3,14*0,1*0,1*10)+(0,35*10)+(0,1*10)</t>
  </si>
  <si>
    <t>33</t>
  </si>
  <si>
    <t>842176099</t>
  </si>
  <si>
    <t>výkop, viz.příloha 1 a 4</t>
  </si>
  <si>
    <t>320</t>
  </si>
  <si>
    <t>34</t>
  </si>
  <si>
    <t>174151101</t>
  </si>
  <si>
    <t>Zásyp jam, šachet rýh nebo kolem objektů sypaninou se zhutněním</t>
  </si>
  <si>
    <t>-1180234164</t>
  </si>
  <si>
    <t>28,5-6,382</t>
  </si>
  <si>
    <t>35</t>
  </si>
  <si>
    <t>174152101</t>
  </si>
  <si>
    <t>Zásyp jam, šachet a rýh do 30 m3 sypaninou se zhutněním při překopech inženýrských sítí</t>
  </si>
  <si>
    <t>-1948373702</t>
  </si>
  <si>
    <t>(0,5*1*136)-(0,46*0,46*136)</t>
  </si>
  <si>
    <t>36</t>
  </si>
  <si>
    <t>175151101</t>
  </si>
  <si>
    <t>Obsypání potrubí strojně sypaninou bez prohození, uloženou do 3 m</t>
  </si>
  <si>
    <t>931231109</t>
  </si>
  <si>
    <t>(0,46*0,46*136)-(0,2*0,2*136)</t>
  </si>
  <si>
    <t>37</t>
  </si>
  <si>
    <t>58331200</t>
  </si>
  <si>
    <t>štěrkopísek netříděný</t>
  </si>
  <si>
    <t>782301460</t>
  </si>
  <si>
    <t xml:space="preserve">kabelové žlaby,viz.příloha 1 a 4 </t>
  </si>
  <si>
    <t>23,338*2</t>
  </si>
  <si>
    <t>38</t>
  </si>
  <si>
    <t>1785960748</t>
  </si>
  <si>
    <t>0,35*10</t>
  </si>
  <si>
    <t>39</t>
  </si>
  <si>
    <t>-1854513419</t>
  </si>
  <si>
    <t>3,5*2</t>
  </si>
  <si>
    <t>40</t>
  </si>
  <si>
    <t>181351003</t>
  </si>
  <si>
    <t>Rozprostření ornice tl vrstvy do 200 mm pl do 100 m2 v rovině nebo ve svahu do 1:5 strojně</t>
  </si>
  <si>
    <t>81716741</t>
  </si>
  <si>
    <t>viz.příloha2 a 4</t>
  </si>
  <si>
    <t>16+30+41+53+54+50+93+35+55+39</t>
  </si>
  <si>
    <t>41</t>
  </si>
  <si>
    <t>10364101</t>
  </si>
  <si>
    <t>zemina pro terénní úpravy - ornice</t>
  </si>
  <si>
    <t>311292238</t>
  </si>
  <si>
    <t xml:space="preserve">nákup scházející ornice, viz.příloha 2 a 4 </t>
  </si>
  <si>
    <t>((466*0,15)-(495*0,1))*1,8</t>
  </si>
  <si>
    <t>42</t>
  </si>
  <si>
    <t>181411131</t>
  </si>
  <si>
    <t>Založení parkového trávníku výsevem pl do 1000 m2 v rovině a ve svahu do 1:5</t>
  </si>
  <si>
    <t>1739785000</t>
  </si>
  <si>
    <t>viz.příloha 2 a 4</t>
  </si>
  <si>
    <t>43</t>
  </si>
  <si>
    <t>00572410</t>
  </si>
  <si>
    <t>osivo směs travní parková</t>
  </si>
  <si>
    <t>kg</t>
  </si>
  <si>
    <t>-110868246</t>
  </si>
  <si>
    <t>+ ztratné, viz.příloha 2 a 4</t>
  </si>
  <si>
    <t>466*0,03*1,15</t>
  </si>
  <si>
    <t>44</t>
  </si>
  <si>
    <t>181951111</t>
  </si>
  <si>
    <t>Úprava pláně v hornině třídy těžitelnosti I skupiny 1 až 3 bez zhutnění strojně</t>
  </si>
  <si>
    <t>1191047687</t>
  </si>
  <si>
    <t xml:space="preserve">zeleň,  viz .příloha 2 a 4</t>
  </si>
  <si>
    <t>45</t>
  </si>
  <si>
    <t>181951112</t>
  </si>
  <si>
    <t>Úprava pláně v hornině třídy těžitelnosti I skupiny 1 až 3 se zhutněním strojně</t>
  </si>
  <si>
    <t>259903189</t>
  </si>
  <si>
    <t>zpevněné plochy. viz.příloha 2 a 4</t>
  </si>
  <si>
    <t>782+116+(303*0,5)</t>
  </si>
  <si>
    <t>Vodorovné konstrukce</t>
  </si>
  <si>
    <t>46</t>
  </si>
  <si>
    <t>451572111</t>
  </si>
  <si>
    <t>Lože pod potrubí otevřený výkop z kameniva drobného těženého</t>
  </si>
  <si>
    <t>1501136789</t>
  </si>
  <si>
    <t>přípojky UV, viz.příloha 1 a 4</t>
  </si>
  <si>
    <t>0,1*10</t>
  </si>
  <si>
    <t>47</t>
  </si>
  <si>
    <t>452386111</t>
  </si>
  <si>
    <t>Vyrovnávací prstence z betonu prostého tř. C 25/30 v do 100 mm</t>
  </si>
  <si>
    <t>1683083794</t>
  </si>
  <si>
    <t>UV, viz.příloha 1 a 4</t>
  </si>
  <si>
    <t>Komunikace pozemní</t>
  </si>
  <si>
    <t>48</t>
  </si>
  <si>
    <t>564801111</t>
  </si>
  <si>
    <t>Podklad ze štěrkodrtě ŠD plochy přes 100 m2 tl 30 mm</t>
  </si>
  <si>
    <t>-905476086</t>
  </si>
  <si>
    <t>dorovnání příčného sklonu (3%) u navrhovaných zpevněných ploch</t>
  </si>
  <si>
    <t>755+95+83+116</t>
  </si>
  <si>
    <t>49</t>
  </si>
  <si>
    <t>564851011</t>
  </si>
  <si>
    <t>Podklad ze štěrkodrtě ŠD plochy do 100 m2 tl 150 mm</t>
  </si>
  <si>
    <t>1791112084</t>
  </si>
  <si>
    <t>parkovací pruh-kryt betonová dlažba, ŠD fr. 0-32, viz,.příloha 2 a 4</t>
  </si>
  <si>
    <t>24+12,5+12,5+24+(44*0,5)</t>
  </si>
  <si>
    <t>50</t>
  </si>
  <si>
    <t>-848591393</t>
  </si>
  <si>
    <t>parkovací pruh-kryt betonová dlažba , ŠD fr. 0-63, viz.příloha 2 a 4</t>
  </si>
  <si>
    <t>51</t>
  </si>
  <si>
    <t>564851111</t>
  </si>
  <si>
    <t>Podklad ze štěrkodrtě ŠD plochy přes 100 m2 tl 150 mm</t>
  </si>
  <si>
    <t>-2010469275</t>
  </si>
  <si>
    <t>úprava podloží u chodníku ŠD fr. 0-63 v tl. 150mm, viz.příloha 1 a 4</t>
  </si>
  <si>
    <t>116</t>
  </si>
  <si>
    <t>52</t>
  </si>
  <si>
    <t>564861111</t>
  </si>
  <si>
    <t>Podklad ze štěrkodrtě ŠD plochy přes 100 m2 tl 200 mm</t>
  </si>
  <si>
    <t>-984394348</t>
  </si>
  <si>
    <t xml:space="preserve">komunikace vozidlový-kryt asfalový, ŠD fr. 0-32, viz.příloha  2 a 4</t>
  </si>
  <si>
    <t>626+(258*0,5)</t>
  </si>
  <si>
    <t>53</t>
  </si>
  <si>
    <t>564871011</t>
  </si>
  <si>
    <t>Podklad ze štěrkodrtě ŠD plochy do 100 m2 tl 250 mm</t>
  </si>
  <si>
    <t>1554020162</t>
  </si>
  <si>
    <t>vjezd-kryt betonová dlažba , ŠD fr. 0-32, viz.příloha 2 a 4</t>
  </si>
  <si>
    <t>71+5+7</t>
  </si>
  <si>
    <t>54</t>
  </si>
  <si>
    <t>564871111</t>
  </si>
  <si>
    <t>Podklad ze štěrkodrtě ŠD plochy přes 100 m2 tl 250 mm</t>
  </si>
  <si>
    <t>345896131</t>
  </si>
  <si>
    <t>úprava podloží u komunikace vozidlové a parkovacího pruhu a vjezdů, ŠD fr. 0-63 v tl. 250 mm, viz.příloha 1 a 4</t>
  </si>
  <si>
    <t>626+73+83</t>
  </si>
  <si>
    <t>55</t>
  </si>
  <si>
    <t>1982588482</t>
  </si>
  <si>
    <t xml:space="preserve">chodník ŠD fr. 0-32. viz.příloha  2 a 4</t>
  </si>
  <si>
    <t>112+2+2</t>
  </si>
  <si>
    <t>56</t>
  </si>
  <si>
    <t>565145121</t>
  </si>
  <si>
    <t>Asfaltový beton vrstva podkladní ACP 16 (obalované kamenivo OKS) tl 60 mm š přes 3 m</t>
  </si>
  <si>
    <t>-2112931070</t>
  </si>
  <si>
    <t>komunikace vozidlová-kryt asfaltový, viz.příloha 2 a 4</t>
  </si>
  <si>
    <t>626</t>
  </si>
  <si>
    <t>57</t>
  </si>
  <si>
    <t>567122111</t>
  </si>
  <si>
    <t>Podklad ze směsi stmelené cementem SC C 8/10 (KSC I) tl 120 mm</t>
  </si>
  <si>
    <t>-1506424525</t>
  </si>
  <si>
    <t>komunikace vozidlová-kryt asfatový, viz.příloha 2 a 4</t>
  </si>
  <si>
    <t>58</t>
  </si>
  <si>
    <t>573111112</t>
  </si>
  <si>
    <t>Postřik živičný infiltrační s posypem z asfaltu množství 1 kg/m2</t>
  </si>
  <si>
    <t>47506458</t>
  </si>
  <si>
    <t>59</t>
  </si>
  <si>
    <t>573211109</t>
  </si>
  <si>
    <t>Postřik živičný spojovací z asfaltu v množství 0,50 kg/m2</t>
  </si>
  <si>
    <t>432037661</t>
  </si>
  <si>
    <t>komunikace vozidlová -kryt asfaltový, viz.příloha 2 a 4</t>
  </si>
  <si>
    <t>60</t>
  </si>
  <si>
    <t>577134121</t>
  </si>
  <si>
    <t>Asfaltový beton vrstva obrusná ACO 11+ (ABS) tř. I tl 40 mm š přes 3 m z nemodifikovaného asfaltu</t>
  </si>
  <si>
    <t>1927243066</t>
  </si>
  <si>
    <t>61</t>
  </si>
  <si>
    <t>596211122</t>
  </si>
  <si>
    <t>Kladení zámkové dlažby komunikací pro pěší ručně tl 60 mm skupiny B pl přes 100 do 300 m2</t>
  </si>
  <si>
    <t>-1921861586</t>
  </si>
  <si>
    <t>chodník-kryt betonová dlažba , viz.příloha 2 a 4</t>
  </si>
  <si>
    <t>62</t>
  </si>
  <si>
    <t>59245018</t>
  </si>
  <si>
    <t>dlažba skladebná betonová 200x100mm tl 60mm přírodní</t>
  </si>
  <si>
    <t>-909205801</t>
  </si>
  <si>
    <t xml:space="preserve">chodník -kryt betonová dlažba+ ztratné, viz.příloha  2 a 4 </t>
  </si>
  <si>
    <t>(40+30+42)*1,02</t>
  </si>
  <si>
    <t>63</t>
  </si>
  <si>
    <t>59245006</t>
  </si>
  <si>
    <t>dlažba pro nevidomé betonová 200x100mm tl 60mm barevná</t>
  </si>
  <si>
    <t>2079613374</t>
  </si>
  <si>
    <t>chodník-kryt betonová dlažba - varovný pás , barva červená + ztratné, vzi.příloha 2 a 4</t>
  </si>
  <si>
    <t>(1+1)*1,03</t>
  </si>
  <si>
    <t>64</t>
  </si>
  <si>
    <t>592453</t>
  </si>
  <si>
    <t>rovná betonová dlažba 200/100/60, bez zkosených hran, barva přírodní</t>
  </si>
  <si>
    <t>-974247961</t>
  </si>
  <si>
    <t xml:space="preserve">chodník-kryt betonová dlažba  - ohraničení varovného pásy+ztratné, vzi.příloha 2 a 4</t>
  </si>
  <si>
    <t>65</t>
  </si>
  <si>
    <t>596211124</t>
  </si>
  <si>
    <t>Příplatek za kombinaci dvou barev u kladení betonových dlažeb komunikací pro pěší ručně tl 60 mm skupiny B</t>
  </si>
  <si>
    <t>1386030544</t>
  </si>
  <si>
    <t>chodník-kryt betonová dlažba, viz.příloha 2 a 4</t>
  </si>
  <si>
    <t>66</t>
  </si>
  <si>
    <t>596211221</t>
  </si>
  <si>
    <t>Kladení zámkové dlažby komunikací pro pěší ručně tl 80 mm skupiny B pl přes 50 do 100 m2</t>
  </si>
  <si>
    <t>203315842</t>
  </si>
  <si>
    <t>vjezd, viz.příloha 2 a 4</t>
  </si>
  <si>
    <t>67</t>
  </si>
  <si>
    <t>59245020</t>
  </si>
  <si>
    <t>dlažba skladebná betonová 200x100mm tl 80mm přírodní</t>
  </si>
  <si>
    <t>756017830</t>
  </si>
  <si>
    <t xml:space="preserve">vjezd-kryt betonová dlažba +ztratné, viz.příloha 2 a 4 </t>
  </si>
  <si>
    <t>(21+21+15+14)*1,03</t>
  </si>
  <si>
    <t>68</t>
  </si>
  <si>
    <t>59245226</t>
  </si>
  <si>
    <t>dlažba pro nevidomé betonová 200x100mm tl 80mm barevná</t>
  </si>
  <si>
    <t>-1253797518</t>
  </si>
  <si>
    <t xml:space="preserve">vjezd- kryt betonová dlažba , varovný pás, barva červená a ztratné, viz.příloha  2 a 4</t>
  </si>
  <si>
    <t>(2,5+2,5)*1,03</t>
  </si>
  <si>
    <t>69</t>
  </si>
  <si>
    <t>592454</t>
  </si>
  <si>
    <t>rovná betonová dlažba 200/100/80 bez zkosených hran, barva přírodní</t>
  </si>
  <si>
    <t>2053114523</t>
  </si>
  <si>
    <t>vjezd-kryt betonová dlažba , ohraničení varovného pásu + ztratné, viz.příloha 2 a 4</t>
  </si>
  <si>
    <t>(3,5+3,5)*1,03</t>
  </si>
  <si>
    <t>70</t>
  </si>
  <si>
    <t>596211224</t>
  </si>
  <si>
    <t>Příplatek za kombinaci dvou barev u kladení betonových dlažeb komunikací pro pěší ručně tl 80 mm skupiny B</t>
  </si>
  <si>
    <t>1984630968</t>
  </si>
  <si>
    <t xml:space="preserve">vjezd,-kryt betonová dlažba, viz.příloha  2 a 4</t>
  </si>
  <si>
    <t>71</t>
  </si>
  <si>
    <t>596212221</t>
  </si>
  <si>
    <t>Kladení zámkové dlažby pozemních komunikací ručně tl 80 mm skupiny B pl přes 50 do 100 m2</t>
  </si>
  <si>
    <t>-632874620</t>
  </si>
  <si>
    <t>parkovací pruh-kryt betonová dlažba , viz.příloha 2 a 4</t>
  </si>
  <si>
    <t>24+12,5+12,5+24</t>
  </si>
  <si>
    <t>72</t>
  </si>
  <si>
    <t>59245035</t>
  </si>
  <si>
    <t>dlažba plošná vegetační betonová 200x200mm tl 80mm přírodní</t>
  </si>
  <si>
    <t>88478991</t>
  </si>
  <si>
    <t>parkovací pruh-kryt betonová dlažba +ztratné, viz. příloha 2 a 4</t>
  </si>
  <si>
    <t>73*1,03</t>
  </si>
  <si>
    <t>73</t>
  </si>
  <si>
    <t>592455</t>
  </si>
  <si>
    <t>kamenivo pro výplň spár</t>
  </si>
  <si>
    <t>1143202510</t>
  </si>
  <si>
    <t>parkovací pruh, viz.příloha 2 a 4</t>
  </si>
  <si>
    <t>73*0,3*0,08</t>
  </si>
  <si>
    <t>Trubní vedení</t>
  </si>
  <si>
    <t>74</t>
  </si>
  <si>
    <t>300</t>
  </si>
  <si>
    <t>napojení uličních vpustí</t>
  </si>
  <si>
    <t>172371527</t>
  </si>
  <si>
    <t>navrtávka + montáž+materiál+doprava, viz.příloha 1 a 4</t>
  </si>
  <si>
    <t>75</t>
  </si>
  <si>
    <t>871353121</t>
  </si>
  <si>
    <t>Montáž kanalizačního potrubí hladkého plnostěnného SN 8 z PVC-U DN 200</t>
  </si>
  <si>
    <t>m</t>
  </si>
  <si>
    <t>-1332497284</t>
  </si>
  <si>
    <t>5+2+3</t>
  </si>
  <si>
    <t>76</t>
  </si>
  <si>
    <t>28611167</t>
  </si>
  <si>
    <t>trubka kanalizační PVC-U plnostěnná jednovrstvá DN 200x1000mm SN8</t>
  </si>
  <si>
    <t>-1820524361</t>
  </si>
  <si>
    <t>přípojky UV + ztratné, viz.příloha 1 a 4</t>
  </si>
  <si>
    <t>(5+2+3)*1,03</t>
  </si>
  <si>
    <t>77</t>
  </si>
  <si>
    <t>895941342</t>
  </si>
  <si>
    <t>Osazení vpusti uliční DN 500 z betonových dílců dno nízké s kalištěm</t>
  </si>
  <si>
    <t>-362590297</t>
  </si>
  <si>
    <t>78</t>
  </si>
  <si>
    <t>59223852</t>
  </si>
  <si>
    <t>dno pro uliční vpusť s kalovou prohlubní betonové 450x300x50mm</t>
  </si>
  <si>
    <t>-13480914</t>
  </si>
  <si>
    <t>79</t>
  </si>
  <si>
    <t>59223858</t>
  </si>
  <si>
    <t>skruž betonová horní pro uliční vpusť 450x570x50mm</t>
  </si>
  <si>
    <t>-1281381410</t>
  </si>
  <si>
    <t>80</t>
  </si>
  <si>
    <t>59223862</t>
  </si>
  <si>
    <t>skruž betonová středová pro uliční vpusť 450x295x50mm</t>
  </si>
  <si>
    <t>405519996</t>
  </si>
  <si>
    <t>81</t>
  </si>
  <si>
    <t>59223824</t>
  </si>
  <si>
    <t>vpusť uliční skruž betonová 590x500x50mm s výtokem (bez vložky)</t>
  </si>
  <si>
    <t>1237473911</t>
  </si>
  <si>
    <t>UV, viz.přílojka 1 a 4</t>
  </si>
  <si>
    <t>82</t>
  </si>
  <si>
    <t>899204112</t>
  </si>
  <si>
    <t>Osazení mříží litinových včetně rámů a košů na bahno pro třídu zatížení D400, E600</t>
  </si>
  <si>
    <t>1878213400</t>
  </si>
  <si>
    <t>UV,viz.příloha 1 a 4</t>
  </si>
  <si>
    <t>83</t>
  </si>
  <si>
    <t>55241040</t>
  </si>
  <si>
    <t>mříž litinová 600/40T, 420x620 D400</t>
  </si>
  <si>
    <t>-2099651107</t>
  </si>
  <si>
    <t>84</t>
  </si>
  <si>
    <t>28661789</t>
  </si>
  <si>
    <t>koš kalový ocelový pro silniční vpusť 425mm vč. madla</t>
  </si>
  <si>
    <t>-1609023005</t>
  </si>
  <si>
    <t>85</t>
  </si>
  <si>
    <t>916231213</t>
  </si>
  <si>
    <t>Osazení chodníkového obrubníku betonového stojatého s boční opěrou do lože z betonu prostého</t>
  </si>
  <si>
    <t>1639360329</t>
  </si>
  <si>
    <t>osazený do betonového lože C20/25nXF3 s opěrou, viz.příloha 2 a 4</t>
  </si>
  <si>
    <t>218+14+8+8+14</t>
  </si>
  <si>
    <t>86</t>
  </si>
  <si>
    <t>59217023</t>
  </si>
  <si>
    <t>obrubník betonový chodníkový 1000x150x250mm</t>
  </si>
  <si>
    <t>-553541966</t>
  </si>
  <si>
    <t>barva přírodní + ztratné, viz.příloha 2 a 4</t>
  </si>
  <si>
    <t>262*1,02</t>
  </si>
  <si>
    <t>87</t>
  </si>
  <si>
    <t>916331112</t>
  </si>
  <si>
    <t>Osazení zahradního obrubníku betonového do lože z betonu s boční opěrou</t>
  </si>
  <si>
    <t>-1277171859</t>
  </si>
  <si>
    <t>4+4+13+13</t>
  </si>
  <si>
    <t>88</t>
  </si>
  <si>
    <t>59217012</t>
  </si>
  <si>
    <t>obrubník zahradní betonový 500x80x250mm</t>
  </si>
  <si>
    <t>-311991992</t>
  </si>
  <si>
    <t>34*1,02</t>
  </si>
  <si>
    <t>89</t>
  </si>
  <si>
    <t>1140650625</t>
  </si>
  <si>
    <t xml:space="preserve">osazený do betonového lože C20/25nXF3 s opěrou, viz.příloha 2 a 4  </t>
  </si>
  <si>
    <t>19+17+20+28+28</t>
  </si>
  <si>
    <t>90</t>
  </si>
  <si>
    <t>59217011</t>
  </si>
  <si>
    <t>obrubník zahradní betonový 500x50x200mm</t>
  </si>
  <si>
    <t>1351449259</t>
  </si>
  <si>
    <t>barva přírodní+ztratné, viz.příloha 2 a 4</t>
  </si>
  <si>
    <t>112*1,02</t>
  </si>
  <si>
    <t>91</t>
  </si>
  <si>
    <t>916991121</t>
  </si>
  <si>
    <t>Lože pod obrubníky, krajníky nebo obruby z dlažebních kostek z betonu prostého</t>
  </si>
  <si>
    <t>194950128</t>
  </si>
  <si>
    <t>pod obrubníky (odhad)</t>
  </si>
  <si>
    <t>92</t>
  </si>
  <si>
    <t>919794441</t>
  </si>
  <si>
    <t>Úprava ploch kolem hydrantů, šoupat, poklopů a mříží nebo sloupů v živičných a dlážděných krytech pl do 2 m2</t>
  </si>
  <si>
    <t>-2095032545</t>
  </si>
  <si>
    <t>výšková úprava mříží, poklopů a šoupat, viz.příoha 2 a 4</t>
  </si>
  <si>
    <t>3+5+10</t>
  </si>
  <si>
    <t>998</t>
  </si>
  <si>
    <t>Přesun hmot</t>
  </si>
  <si>
    <t>93</t>
  </si>
  <si>
    <t>998225111</t>
  </si>
  <si>
    <t>Přesun hmot pro pozemní komunikace s krytem z kamene, monolitickým betonovým nebo živičným</t>
  </si>
  <si>
    <t>1053972637</t>
  </si>
  <si>
    <t>94</t>
  </si>
  <si>
    <t>998225191</t>
  </si>
  <si>
    <t>Příplatek k přesunu hmot pro pozemní komunikace s krytem z kamene, živičným, betonovým do 1000 m</t>
  </si>
  <si>
    <t>-2016038973</t>
  </si>
  <si>
    <t>PSV</t>
  </si>
  <si>
    <t>Práce a dodávky PSV</t>
  </si>
  <si>
    <t>711</t>
  </si>
  <si>
    <t>Izolace proti vodě, vlhkosti a plynům</t>
  </si>
  <si>
    <t>95</t>
  </si>
  <si>
    <t>711161212</t>
  </si>
  <si>
    <t>Izolace proti zemní vlhkosti nopovou fólií svislá, nopek v 8,0 mm, tl do 0,6 mm</t>
  </si>
  <si>
    <t>1728713464</t>
  </si>
  <si>
    <t xml:space="preserve">osazení nopové fólie mezi chodníkem a podezdívkou stávajícího oplocení, viz.příloha 2  a 4</t>
  </si>
  <si>
    <t>Práce a dodávky M</t>
  </si>
  <si>
    <t>46-M</t>
  </si>
  <si>
    <t>Zemní práce při extr.mont.pracích</t>
  </si>
  <si>
    <t>96</t>
  </si>
  <si>
    <t>460751111</t>
  </si>
  <si>
    <t>Osazení kabelových kanálů do rýhy z prefabrikovaných betonových žlabů vnější šířky do 20 cm</t>
  </si>
  <si>
    <t>1550230599</t>
  </si>
  <si>
    <t>kabelové žlaby, viz.příloha 1 a 2</t>
  </si>
  <si>
    <t>15+86+9+7+12+7</t>
  </si>
  <si>
    <t>97</t>
  </si>
  <si>
    <t>59213009</t>
  </si>
  <si>
    <t>žlab kabelový betonový k ochraně zemního drátovodného svíkem vedení 100x17x14cm</t>
  </si>
  <si>
    <t>128</t>
  </si>
  <si>
    <t>-2113544566</t>
  </si>
  <si>
    <t xml:space="preserve">kabelové žlaby, viz.příloha  1 a 4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</si>
  <si>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</si>
  <si>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</si>
  <si>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</si>
  <si>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</si>
  <si>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</si>
  <si>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</si>
  <si>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</si>
  <si>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</si>
  <si>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</si>
  <si>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</si>
  <si>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</si>
  <si>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</si>
  <si>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</si>
  <si>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</si>
  <si>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1560060647</t>
  </si>
  <si>
    <t>012203000</t>
  </si>
  <si>
    <t>Zeměměřičské práce před výstavbou</t>
  </si>
  <si>
    <t>2054294783</t>
  </si>
  <si>
    <t>včetně vytyčení stávajících inž.sítí</t>
  </si>
  <si>
    <t>012303000</t>
  </si>
  <si>
    <t>Zeměměřičské práce při provádění stavby</t>
  </si>
  <si>
    <t>-1491991818</t>
  </si>
  <si>
    <t>012444000</t>
  </si>
  <si>
    <t>Geodetické měření skutečného provedení stavby</t>
  </si>
  <si>
    <t>471044263</t>
  </si>
  <si>
    <t>013254000</t>
  </si>
  <si>
    <t>Dokumentace skutečného provedení stavby</t>
  </si>
  <si>
    <t>31658049</t>
  </si>
  <si>
    <t>VRN3</t>
  </si>
  <si>
    <t>Zařízení staveniště</t>
  </si>
  <si>
    <t>030001000</t>
  </si>
  <si>
    <t>-293163801</t>
  </si>
  <si>
    <t xml:space="preserve">stavební buňky, WC, napojení na  stávající inž. sítě atd.</t>
  </si>
  <si>
    <t>034002000</t>
  </si>
  <si>
    <t>Zabezpečení staveniště</t>
  </si>
  <si>
    <t>-829364981</t>
  </si>
  <si>
    <t xml:space="preserve">zabezpečení  staveniště v souladu s nařením vlády 591/2006 Sb.</t>
  </si>
  <si>
    <t>VRN4</t>
  </si>
  <si>
    <t>Inženýrská činnost</t>
  </si>
  <si>
    <t>043134000</t>
  </si>
  <si>
    <t>Zkoušky zatěžovací</t>
  </si>
  <si>
    <t>1007894096</t>
  </si>
  <si>
    <t>VRN7</t>
  </si>
  <si>
    <t>Provozní vlivy</t>
  </si>
  <si>
    <t>072002000</t>
  </si>
  <si>
    <t>Silniční provoz</t>
  </si>
  <si>
    <t>1720012923</t>
  </si>
  <si>
    <t>dopravní značení</t>
  </si>
  <si>
    <t>VRN9</t>
  </si>
  <si>
    <t>Ostatní náklady</t>
  </si>
  <si>
    <t>092002000</t>
  </si>
  <si>
    <t>Ostatní náklady související s provozem</t>
  </si>
  <si>
    <t>1005585124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</si>
</sst>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108</xdr:row>
      <xdr:rowOff>0</xdr:rowOff>
    </xdr:from>
    <xdr:to>
      <xdr:col>9</xdr:col>
      <xdr:colOff>1216025</xdr:colOff>
      <xdr:row>112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115</xdr:row>
      <xdr:rowOff>0</xdr:rowOff>
    </xdr:from>
    <xdr:to>
      <xdr:col>9</xdr:col>
      <xdr:colOff>1216025</xdr:colOff>
      <xdr:row>119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108</xdr:row>
      <xdr:rowOff>0</xdr:rowOff>
    </xdr:from>
    <xdr:to>
      <xdr:col>9</xdr:col>
      <xdr:colOff>1216025</xdr:colOff>
      <xdr:row>112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02/244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ZTV Nová Sibiř,  Rychnov nad Kněžnou,IV.etapa - ul. Ke Včelnému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Rychnov nad Kněžnou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7. 8. 2024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VIAPROJEKT s.r.o. HK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B.Burešová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ROUND(AS95+AS98,2)</f>
        <v>0</v>
      </c>
      <c r="AT94" s="114">
        <f>ROUND(SUM(AV94:AW94),2)</f>
        <v>0</v>
      </c>
      <c r="AU94" s="115">
        <f>ROUND(AU95+AU98,5)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ROUND(AZ95+AZ98,2)</f>
        <v>0</v>
      </c>
      <c r="BA94" s="114">
        <f>ROUND(BA95+BA98,2)</f>
        <v>0</v>
      </c>
      <c r="BB94" s="114">
        <f>ROUND(BB95+BB98,2)</f>
        <v>0</v>
      </c>
      <c r="BC94" s="114">
        <f>ROUND(BC95+BC98,2)</f>
        <v>0</v>
      </c>
      <c r="BD94" s="116">
        <f>ROUND(BD95+BD98,2)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'a - příprava území'!J32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'a - příprava území'!P124</f>
        <v>0</v>
      </c>
      <c r="AV96" s="138">
        <f>'a - příprava území'!J35</f>
        <v>0</v>
      </c>
      <c r="AW96" s="138">
        <f>'a - příprava území'!J36</f>
        <v>0</v>
      </c>
      <c r="AX96" s="138">
        <f>'a - příprava území'!J37</f>
        <v>0</v>
      </c>
      <c r="AY96" s="138">
        <f>'a - příprava území'!J38</f>
        <v>0</v>
      </c>
      <c r="AZ96" s="138">
        <f>'a - příprava území'!F35</f>
        <v>0</v>
      </c>
      <c r="BA96" s="138">
        <f>'a - příprava území'!F36</f>
        <v>0</v>
      </c>
      <c r="BB96" s="138">
        <f>'a - příprava území'!F37</f>
        <v>0</v>
      </c>
      <c r="BC96" s="138">
        <f>'a - příprava území'!F38</f>
        <v>0</v>
      </c>
      <c r="BD96" s="140">
        <f>'a - příprava území'!F39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'b - návrh'!J32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'b - návrh'!P131</f>
        <v>0</v>
      </c>
      <c r="AV97" s="138">
        <f>'b - návrh'!J35</f>
        <v>0</v>
      </c>
      <c r="AW97" s="138">
        <f>'b - návrh'!J36</f>
        <v>0</v>
      </c>
      <c r="AX97" s="138">
        <f>'b - návrh'!J37</f>
        <v>0</v>
      </c>
      <c r="AY97" s="138">
        <f>'b - návrh'!J38</f>
        <v>0</v>
      </c>
      <c r="AZ97" s="138">
        <f>'b - návrh'!F35</f>
        <v>0</v>
      </c>
      <c r="BA97" s="138">
        <f>'b - návrh'!F36</f>
        <v>0</v>
      </c>
      <c r="BB97" s="138">
        <f>'b - návrh'!F37</f>
        <v>0</v>
      </c>
      <c r="BC97" s="138">
        <f>'b - návrh'!F38</f>
        <v>0</v>
      </c>
      <c r="BD97" s="140">
        <f>'b - návrh'!F39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7" customFormat="1" ht="16.5" customHeight="1">
      <c r="A98" s="132" t="s">
        <v>86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4">
        <f>'B - Vedlejší a ostatní ná...'!J30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82</v>
      </c>
      <c r="AR98" s="126"/>
      <c r="AS98" s="142">
        <v>0</v>
      </c>
      <c r="AT98" s="143">
        <f>ROUND(SUM(AV98:AW98),2)</f>
        <v>0</v>
      </c>
      <c r="AU98" s="144">
        <f>'B - Vedlejší a ostatní ná...'!P122</f>
        <v>0</v>
      </c>
      <c r="AV98" s="143">
        <f>'B - Vedlejší a ostatní ná...'!J33</f>
        <v>0</v>
      </c>
      <c r="AW98" s="143">
        <f>'B - Vedlejší a ostatní ná...'!J34</f>
        <v>0</v>
      </c>
      <c r="AX98" s="143">
        <f>'B - Vedlejší a ostatní ná...'!J35</f>
        <v>0</v>
      </c>
      <c r="AY98" s="143">
        <f>'B - Vedlejší a ostatní ná...'!J36</f>
        <v>0</v>
      </c>
      <c r="AZ98" s="143">
        <f>'B - Vedlejší a ostatní ná...'!F33</f>
        <v>0</v>
      </c>
      <c r="BA98" s="143">
        <f>'B - Vedlejší a ostatní ná...'!F34</f>
        <v>0</v>
      </c>
      <c r="BB98" s="143">
        <f>'B - Vedlejší a ostatní ná...'!F35</f>
        <v>0</v>
      </c>
      <c r="BC98" s="143">
        <f>'B - Vedlejší a ostatní ná...'!F36</f>
        <v>0</v>
      </c>
      <c r="BD98" s="145">
        <f>'B - Vedlejší a ostatní ná...'!F37</f>
        <v>0</v>
      </c>
      <c r="BE98" s="7"/>
      <c r="BT98" s="131" t="s">
        <v>83</v>
      </c>
      <c r="BV98" s="131" t="s">
        <v>78</v>
      </c>
      <c r="BW98" s="131" t="s">
        <v>96</v>
      </c>
      <c r="BX98" s="131" t="s">
        <v>5</v>
      </c>
      <c r="CL98" s="131" t="s">
        <v>1</v>
      </c>
      <c r="CM98" s="131" t="s">
        <v>85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TfgHj0v5Jsdj4AbFiVQijw4XQkmkWzATh6DZL0sCI586KBXhD8TBp59zx3ovWiMdiwrqZ332uRZaFKmMOdXoVw==" hashValue="QCAIcfYBVWU/kmsX1SJtu26QV1GYbD90PwPIW5hvxwMBQ6PIGzlaZpZrkh7SqULE5ge/W0E1Wgvg+nZqK5sN7w==" algorithmName="SHA-512" password="CC35"/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 xml:space="preserve">ZTV Nová Sibiř,  Rychnov nad Kněžnou,IV.etapa - ul. Ke Včelnému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7. 8. 2024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ROUND((SUM(BE124:BE176)),  2)</f>
        <v>0</v>
      </c>
      <c r="G35" s="38"/>
      <c r="H35" s="38"/>
      <c r="I35" s="164">
        <v>0.20999999999999999</v>
      </c>
      <c r="J35" s="163">
        <f>ROUND(((SUM(BE124:BE176))*I35),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ROUND((SUM(BF124:BF176)),  2)</f>
        <v>0</v>
      </c>
      <c r="G36" s="38"/>
      <c r="H36" s="38"/>
      <c r="I36" s="164">
        <v>0.12</v>
      </c>
      <c r="J36" s="163">
        <f>ROUND(((SUM(BF124:BF176))*I36),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ROUND((SUM(BG124:BG176)),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ROUND((SUM(BH124:BH176)),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ROUND((SUM(BI124:BI176)),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 xml:space="preserve">ZTV Nová Sibiř,  Rychnov nad Kněžnou,IV.etapa - ul. Ke Včelnému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příprava území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7. 8. 2024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109</v>
      </c>
      <c r="E101" s="196"/>
      <c r="F101" s="196"/>
      <c r="G101" s="196"/>
      <c r="H101" s="196"/>
      <c r="I101" s="196"/>
      <c r="J101" s="197">
        <f>J151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110</v>
      </c>
      <c r="E102" s="196"/>
      <c r="F102" s="196"/>
      <c r="G102" s="196"/>
      <c r="H102" s="196"/>
      <c r="I102" s="196"/>
      <c r="J102" s="197">
        <f>J156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83" t="str">
        <f>E7</f>
        <v xml:space="preserve">ZTV Nová Sibiř,  Rychnov nad Kněžnou,IV.etapa - ul. Ke Včelnému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98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99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a - příprava území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Rychnov nad Kněžnou</v>
      </c>
      <c r="G118" s="40"/>
      <c r="H118" s="40"/>
      <c r="I118" s="32" t="s">
        <v>22</v>
      </c>
      <c r="J118" s="79" t="str">
        <f>IF(J14="","",J14)</f>
        <v>7. 8. 2024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30</v>
      </c>
      <c r="J120" s="36" t="str">
        <f>E23</f>
        <v>VIAPROJEKT s.r.o. HK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32" t="s">
        <v>33</v>
      </c>
      <c r="J121" s="36" t="str">
        <f>E26</f>
        <v>B.Burešová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112</v>
      </c>
      <c r="D123" s="202" t="s">
        <v>61</v>
      </c>
      <c r="E123" s="202" t="s">
        <v>57</v>
      </c>
      <c r="F123" s="202" t="s">
        <v>58</v>
      </c>
      <c r="G123" s="202" t="s">
        <v>113</v>
      </c>
      <c r="H123" s="202" t="s">
        <v>114</v>
      </c>
      <c r="I123" s="202" t="s">
        <v>115</v>
      </c>
      <c r="J123" s="202" t="s">
        <v>104</v>
      </c>
      <c r="K123" s="203" t="s">
        <v>116</v>
      </c>
      <c r="L123" s="204"/>
      <c r="M123" s="100" t="s">
        <v>1</v>
      </c>
      <c r="N123" s="101" t="s">
        <v>40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123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</v>
      </c>
      <c r="S124" s="104"/>
      <c r="T124" s="208">
        <f>T125</f>
        <v>267.89999999999998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106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124</v>
      </c>
      <c r="F125" s="213" t="s">
        <v>125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P126+P151+P156</f>
        <v>0</v>
      </c>
      <c r="Q125" s="218"/>
      <c r="R125" s="219">
        <f>R126+R151+R156</f>
        <v>0</v>
      </c>
      <c r="S125" s="218"/>
      <c r="T125" s="220">
        <f>T126+T151+T156</f>
        <v>267.89999999999998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75</v>
      </c>
      <c r="AU125" s="222" t="s">
        <v>76</v>
      </c>
      <c r="AY125" s="221" t="s">
        <v>126</v>
      </c>
      <c r="BK125" s="223">
        <f>BK126+BK151+BK156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83</v>
      </c>
      <c r="F126" s="224" t="s">
        <v>127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SUM(P127:P150)</f>
        <v>0</v>
      </c>
      <c r="Q126" s="218"/>
      <c r="R126" s="219">
        <f>SUM(R127:R150)</f>
        <v>0</v>
      </c>
      <c r="S126" s="218"/>
      <c r="T126" s="220">
        <f>SUM(T127:T150)</f>
        <v>267.89999999999998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75</v>
      </c>
      <c r="AU126" s="222" t="s">
        <v>83</v>
      </c>
      <c r="AY126" s="221" t="s">
        <v>126</v>
      </c>
      <c r="BK126" s="223">
        <f>SUM(BK127:BK150)</f>
        <v>0</v>
      </c>
    </row>
    <row r="127" s="2" customFormat="1" ht="33" customHeight="1">
      <c r="A127" s="38"/>
      <c r="B127" s="39"/>
      <c r="C127" s="226" t="s">
        <v>83</v>
      </c>
      <c r="D127" s="226" t="s">
        <v>128</v>
      </c>
      <c r="E127" s="227" t="s">
        <v>129</v>
      </c>
      <c r="F127" s="228" t="s">
        <v>130</v>
      </c>
      <c r="G127" s="229" t="s">
        <v>131</v>
      </c>
      <c r="H127" s="230">
        <v>62</v>
      </c>
      <c r="I127" s="231"/>
      <c r="J127" s="232">
        <f>ROUND(I127*H127,2)</f>
        <v>0</v>
      </c>
      <c r="K127" s="228" t="s">
        <v>132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0.28999999999999998</v>
      </c>
      <c r="T127" s="236">
        <f>S127*H127</f>
        <v>17.98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133</v>
      </c>
      <c r="AT127" s="237" t="s">
        <v>128</v>
      </c>
      <c r="AU127" s="237" t="s">
        <v>85</v>
      </c>
      <c r="AY127" s="17" t="s">
        <v>126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133</v>
      </c>
      <c r="BM127" s="237" t="s">
        <v>134</v>
      </c>
    </row>
    <row r="128" s="13" customFormat="1">
      <c r="A128" s="13"/>
      <c r="B128" s="239"/>
      <c r="C128" s="240"/>
      <c r="D128" s="241" t="s">
        <v>135</v>
      </c>
      <c r="E128" s="242" t="s">
        <v>1</v>
      </c>
      <c r="F128" s="243" t="s">
        <v>136</v>
      </c>
      <c r="G128" s="240"/>
      <c r="H128" s="242" t="s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135</v>
      </c>
      <c r="AU128" s="249" t="s">
        <v>85</v>
      </c>
      <c r="AV128" s="13" t="s">
        <v>83</v>
      </c>
      <c r="AW128" s="13" t="s">
        <v>32</v>
      </c>
      <c r="AX128" s="13" t="s">
        <v>76</v>
      </c>
      <c r="AY128" s="249" t="s">
        <v>126</v>
      </c>
    </row>
    <row r="129" s="14" customFormat="1">
      <c r="A129" s="14"/>
      <c r="B129" s="250"/>
      <c r="C129" s="251"/>
      <c r="D129" s="241" t="s">
        <v>135</v>
      </c>
      <c r="E129" s="252" t="s">
        <v>1</v>
      </c>
      <c r="F129" s="253" t="s">
        <v>137</v>
      </c>
      <c r="G129" s="251"/>
      <c r="H129" s="254">
        <v>62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135</v>
      </c>
      <c r="AU129" s="260" t="s">
        <v>85</v>
      </c>
      <c r="AV129" s="14" t="s">
        <v>85</v>
      </c>
      <c r="AW129" s="14" t="s">
        <v>32</v>
      </c>
      <c r="AX129" s="14" t="s">
        <v>76</v>
      </c>
      <c r="AY129" s="260" t="s">
        <v>126</v>
      </c>
    </row>
    <row r="130" s="15" customFormat="1">
      <c r="A130" s="15"/>
      <c r="B130" s="261"/>
      <c r="C130" s="262"/>
      <c r="D130" s="241" t="s">
        <v>135</v>
      </c>
      <c r="E130" s="263" t="s">
        <v>1</v>
      </c>
      <c r="F130" s="264" t="s">
        <v>138</v>
      </c>
      <c r="G130" s="262"/>
      <c r="H130" s="265">
        <v>62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1" t="s">
        <v>135</v>
      </c>
      <c r="AU130" s="271" t="s">
        <v>85</v>
      </c>
      <c r="AV130" s="15" t="s">
        <v>133</v>
      </c>
      <c r="AW130" s="15" t="s">
        <v>32</v>
      </c>
      <c r="AX130" s="15" t="s">
        <v>83</v>
      </c>
      <c r="AY130" s="271" t="s">
        <v>126</v>
      </c>
    </row>
    <row r="131" s="2" customFormat="1" ht="24.15" customHeight="1">
      <c r="A131" s="38"/>
      <c r="B131" s="39"/>
      <c r="C131" s="226" t="s">
        <v>85</v>
      </c>
      <c r="D131" s="226" t="s">
        <v>128</v>
      </c>
      <c r="E131" s="227" t="s">
        <v>139</v>
      </c>
      <c r="F131" s="228" t="s">
        <v>140</v>
      </c>
      <c r="G131" s="229" t="s">
        <v>131</v>
      </c>
      <c r="H131" s="230">
        <v>568</v>
      </c>
      <c r="I131" s="231"/>
      <c r="J131" s="232">
        <f>ROUND(I131*H131,2)</f>
        <v>0</v>
      </c>
      <c r="K131" s="228" t="s">
        <v>132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0.44</v>
      </c>
      <c r="T131" s="236">
        <f>S131*H131</f>
        <v>249.91999999999999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133</v>
      </c>
      <c r="AT131" s="237" t="s">
        <v>128</v>
      </c>
      <c r="AU131" s="237" t="s">
        <v>85</v>
      </c>
      <c r="AY131" s="17" t="s">
        <v>126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133</v>
      </c>
      <c r="BM131" s="237" t="s">
        <v>141</v>
      </c>
    </row>
    <row r="132" s="13" customFormat="1">
      <c r="A132" s="13"/>
      <c r="B132" s="239"/>
      <c r="C132" s="240"/>
      <c r="D132" s="241" t="s">
        <v>135</v>
      </c>
      <c r="E132" s="242" t="s">
        <v>1</v>
      </c>
      <c r="F132" s="243" t="s">
        <v>142</v>
      </c>
      <c r="G132" s="240"/>
      <c r="H132" s="242" t="s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135</v>
      </c>
      <c r="AU132" s="249" t="s">
        <v>85</v>
      </c>
      <c r="AV132" s="13" t="s">
        <v>83</v>
      </c>
      <c r="AW132" s="13" t="s">
        <v>32</v>
      </c>
      <c r="AX132" s="13" t="s">
        <v>76</v>
      </c>
      <c r="AY132" s="249" t="s">
        <v>126</v>
      </c>
    </row>
    <row r="133" s="14" customFormat="1">
      <c r="A133" s="14"/>
      <c r="B133" s="250"/>
      <c r="C133" s="251"/>
      <c r="D133" s="241" t="s">
        <v>135</v>
      </c>
      <c r="E133" s="252" t="s">
        <v>1</v>
      </c>
      <c r="F133" s="253" t="s">
        <v>143</v>
      </c>
      <c r="G133" s="251"/>
      <c r="H133" s="254">
        <v>568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135</v>
      </c>
      <c r="AU133" s="260" t="s">
        <v>85</v>
      </c>
      <c r="AV133" s="14" t="s">
        <v>85</v>
      </c>
      <c r="AW133" s="14" t="s">
        <v>32</v>
      </c>
      <c r="AX133" s="14" t="s">
        <v>76</v>
      </c>
      <c r="AY133" s="260" t="s">
        <v>126</v>
      </c>
    </row>
    <row r="134" s="15" customFormat="1">
      <c r="A134" s="15"/>
      <c r="B134" s="261"/>
      <c r="C134" s="262"/>
      <c r="D134" s="241" t="s">
        <v>135</v>
      </c>
      <c r="E134" s="263" t="s">
        <v>1</v>
      </c>
      <c r="F134" s="264" t="s">
        <v>138</v>
      </c>
      <c r="G134" s="262"/>
      <c r="H134" s="265">
        <v>568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1" t="s">
        <v>135</v>
      </c>
      <c r="AU134" s="271" t="s">
        <v>85</v>
      </c>
      <c r="AV134" s="15" t="s">
        <v>133</v>
      </c>
      <c r="AW134" s="15" t="s">
        <v>32</v>
      </c>
      <c r="AX134" s="15" t="s">
        <v>83</v>
      </c>
      <c r="AY134" s="271" t="s">
        <v>126</v>
      </c>
    </row>
    <row r="135" s="2" customFormat="1" ht="24.15" customHeight="1">
      <c r="A135" s="38"/>
      <c r="B135" s="39"/>
      <c r="C135" s="226" t="s">
        <v>144</v>
      </c>
      <c r="D135" s="226" t="s">
        <v>128</v>
      </c>
      <c r="E135" s="227" t="s">
        <v>145</v>
      </c>
      <c r="F135" s="228" t="s">
        <v>146</v>
      </c>
      <c r="G135" s="229" t="s">
        <v>131</v>
      </c>
      <c r="H135" s="230">
        <v>220</v>
      </c>
      <c r="I135" s="231"/>
      <c r="J135" s="232">
        <f>ROUND(I135*H135,2)</f>
        <v>0</v>
      </c>
      <c r="K135" s="228" t="s">
        <v>132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133</v>
      </c>
      <c r="AT135" s="237" t="s">
        <v>128</v>
      </c>
      <c r="AU135" s="237" t="s">
        <v>85</v>
      </c>
      <c r="AY135" s="17" t="s">
        <v>126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133</v>
      </c>
      <c r="BM135" s="237" t="s">
        <v>147</v>
      </c>
    </row>
    <row r="136" s="13" customFormat="1">
      <c r="A136" s="13"/>
      <c r="B136" s="239"/>
      <c r="C136" s="240"/>
      <c r="D136" s="241" t="s">
        <v>135</v>
      </c>
      <c r="E136" s="242" t="s">
        <v>1</v>
      </c>
      <c r="F136" s="243" t="s">
        <v>148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135</v>
      </c>
      <c r="AU136" s="249" t="s">
        <v>85</v>
      </c>
      <c r="AV136" s="13" t="s">
        <v>83</v>
      </c>
      <c r="AW136" s="13" t="s">
        <v>32</v>
      </c>
      <c r="AX136" s="13" t="s">
        <v>76</v>
      </c>
      <c r="AY136" s="249" t="s">
        <v>126</v>
      </c>
    </row>
    <row r="137" s="14" customFormat="1">
      <c r="A137" s="14"/>
      <c r="B137" s="250"/>
      <c r="C137" s="251"/>
      <c r="D137" s="241" t="s">
        <v>135</v>
      </c>
      <c r="E137" s="252" t="s">
        <v>1</v>
      </c>
      <c r="F137" s="253" t="s">
        <v>149</v>
      </c>
      <c r="G137" s="251"/>
      <c r="H137" s="254">
        <v>220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135</v>
      </c>
      <c r="AU137" s="260" t="s">
        <v>85</v>
      </c>
      <c r="AV137" s="14" t="s">
        <v>85</v>
      </c>
      <c r="AW137" s="14" t="s">
        <v>32</v>
      </c>
      <c r="AX137" s="14" t="s">
        <v>76</v>
      </c>
      <c r="AY137" s="260" t="s">
        <v>126</v>
      </c>
    </row>
    <row r="138" s="15" customFormat="1">
      <c r="A138" s="15"/>
      <c r="B138" s="261"/>
      <c r="C138" s="262"/>
      <c r="D138" s="241" t="s">
        <v>135</v>
      </c>
      <c r="E138" s="263" t="s">
        <v>1</v>
      </c>
      <c r="F138" s="264" t="s">
        <v>138</v>
      </c>
      <c r="G138" s="262"/>
      <c r="H138" s="265">
        <v>220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135</v>
      </c>
      <c r="AU138" s="271" t="s">
        <v>85</v>
      </c>
      <c r="AV138" s="15" t="s">
        <v>133</v>
      </c>
      <c r="AW138" s="15" t="s">
        <v>32</v>
      </c>
      <c r="AX138" s="15" t="s">
        <v>83</v>
      </c>
      <c r="AY138" s="271" t="s">
        <v>126</v>
      </c>
    </row>
    <row r="139" s="2" customFormat="1" ht="24.15" customHeight="1">
      <c r="A139" s="38"/>
      <c r="B139" s="39"/>
      <c r="C139" s="226" t="s">
        <v>133</v>
      </c>
      <c r="D139" s="226" t="s">
        <v>128</v>
      </c>
      <c r="E139" s="227" t="s">
        <v>150</v>
      </c>
      <c r="F139" s="228" t="s">
        <v>151</v>
      </c>
      <c r="G139" s="229" t="s">
        <v>131</v>
      </c>
      <c r="H139" s="230">
        <v>275</v>
      </c>
      <c r="I139" s="231"/>
      <c r="J139" s="232">
        <f>ROUND(I139*H139,2)</f>
        <v>0</v>
      </c>
      <c r="K139" s="228" t="s">
        <v>132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133</v>
      </c>
      <c r="AT139" s="237" t="s">
        <v>128</v>
      </c>
      <c r="AU139" s="237" t="s">
        <v>85</v>
      </c>
      <c r="AY139" s="17" t="s">
        <v>126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133</v>
      </c>
      <c r="BM139" s="237" t="s">
        <v>152</v>
      </c>
    </row>
    <row r="140" s="13" customFormat="1">
      <c r="A140" s="13"/>
      <c r="B140" s="239"/>
      <c r="C140" s="240"/>
      <c r="D140" s="241" t="s">
        <v>135</v>
      </c>
      <c r="E140" s="242" t="s">
        <v>1</v>
      </c>
      <c r="F140" s="243" t="s">
        <v>153</v>
      </c>
      <c r="G140" s="240"/>
      <c r="H140" s="242" t="s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135</v>
      </c>
      <c r="AU140" s="249" t="s">
        <v>85</v>
      </c>
      <c r="AV140" s="13" t="s">
        <v>83</v>
      </c>
      <c r="AW140" s="13" t="s">
        <v>32</v>
      </c>
      <c r="AX140" s="13" t="s">
        <v>76</v>
      </c>
      <c r="AY140" s="249" t="s">
        <v>126</v>
      </c>
    </row>
    <row r="141" s="14" customFormat="1">
      <c r="A141" s="14"/>
      <c r="B141" s="250"/>
      <c r="C141" s="251"/>
      <c r="D141" s="241" t="s">
        <v>135</v>
      </c>
      <c r="E141" s="252" t="s">
        <v>1</v>
      </c>
      <c r="F141" s="253" t="s">
        <v>154</v>
      </c>
      <c r="G141" s="251"/>
      <c r="H141" s="254">
        <v>275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135</v>
      </c>
      <c r="AU141" s="260" t="s">
        <v>85</v>
      </c>
      <c r="AV141" s="14" t="s">
        <v>85</v>
      </c>
      <c r="AW141" s="14" t="s">
        <v>32</v>
      </c>
      <c r="AX141" s="14" t="s">
        <v>76</v>
      </c>
      <c r="AY141" s="260" t="s">
        <v>126</v>
      </c>
    </row>
    <row r="142" s="15" customFormat="1">
      <c r="A142" s="15"/>
      <c r="B142" s="261"/>
      <c r="C142" s="262"/>
      <c r="D142" s="241" t="s">
        <v>135</v>
      </c>
      <c r="E142" s="263" t="s">
        <v>1</v>
      </c>
      <c r="F142" s="264" t="s">
        <v>138</v>
      </c>
      <c r="G142" s="262"/>
      <c r="H142" s="265">
        <v>275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1" t="s">
        <v>135</v>
      </c>
      <c r="AU142" s="271" t="s">
        <v>85</v>
      </c>
      <c r="AV142" s="15" t="s">
        <v>133</v>
      </c>
      <c r="AW142" s="15" t="s">
        <v>32</v>
      </c>
      <c r="AX142" s="15" t="s">
        <v>83</v>
      </c>
      <c r="AY142" s="271" t="s">
        <v>126</v>
      </c>
    </row>
    <row r="143" s="2" customFormat="1" ht="37.8" customHeight="1">
      <c r="A143" s="38"/>
      <c r="B143" s="39"/>
      <c r="C143" s="226" t="s">
        <v>155</v>
      </c>
      <c r="D143" s="226" t="s">
        <v>128</v>
      </c>
      <c r="E143" s="227" t="s">
        <v>156</v>
      </c>
      <c r="F143" s="228" t="s">
        <v>157</v>
      </c>
      <c r="G143" s="229" t="s">
        <v>158</v>
      </c>
      <c r="H143" s="230">
        <v>49.5</v>
      </c>
      <c r="I143" s="231"/>
      <c r="J143" s="232">
        <f>ROUND(I143*H143,2)</f>
        <v>0</v>
      </c>
      <c r="K143" s="228" t="s">
        <v>132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133</v>
      </c>
      <c r="AT143" s="237" t="s">
        <v>128</v>
      </c>
      <c r="AU143" s="237" t="s">
        <v>85</v>
      </c>
      <c r="AY143" s="17" t="s">
        <v>126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133</v>
      </c>
      <c r="BM143" s="237" t="s">
        <v>159</v>
      </c>
    </row>
    <row r="144" s="13" customFormat="1">
      <c r="A144" s="13"/>
      <c r="B144" s="239"/>
      <c r="C144" s="240"/>
      <c r="D144" s="241" t="s">
        <v>135</v>
      </c>
      <c r="E144" s="242" t="s">
        <v>1</v>
      </c>
      <c r="F144" s="243" t="s">
        <v>160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135</v>
      </c>
      <c r="AU144" s="249" t="s">
        <v>85</v>
      </c>
      <c r="AV144" s="13" t="s">
        <v>83</v>
      </c>
      <c r="AW144" s="13" t="s">
        <v>32</v>
      </c>
      <c r="AX144" s="13" t="s">
        <v>76</v>
      </c>
      <c r="AY144" s="249" t="s">
        <v>126</v>
      </c>
    </row>
    <row r="145" s="14" customFormat="1">
      <c r="A145" s="14"/>
      <c r="B145" s="250"/>
      <c r="C145" s="251"/>
      <c r="D145" s="241" t="s">
        <v>135</v>
      </c>
      <c r="E145" s="252" t="s">
        <v>1</v>
      </c>
      <c r="F145" s="253" t="s">
        <v>161</v>
      </c>
      <c r="G145" s="251"/>
      <c r="H145" s="254">
        <v>49.5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135</v>
      </c>
      <c r="AU145" s="260" t="s">
        <v>85</v>
      </c>
      <c r="AV145" s="14" t="s">
        <v>85</v>
      </c>
      <c r="AW145" s="14" t="s">
        <v>32</v>
      </c>
      <c r="AX145" s="14" t="s">
        <v>76</v>
      </c>
      <c r="AY145" s="260" t="s">
        <v>126</v>
      </c>
    </row>
    <row r="146" s="15" customFormat="1">
      <c r="A146" s="15"/>
      <c r="B146" s="261"/>
      <c r="C146" s="262"/>
      <c r="D146" s="241" t="s">
        <v>135</v>
      </c>
      <c r="E146" s="263" t="s">
        <v>1</v>
      </c>
      <c r="F146" s="264" t="s">
        <v>138</v>
      </c>
      <c r="G146" s="262"/>
      <c r="H146" s="265">
        <v>49.5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135</v>
      </c>
      <c r="AU146" s="271" t="s">
        <v>85</v>
      </c>
      <c r="AV146" s="15" t="s">
        <v>133</v>
      </c>
      <c r="AW146" s="15" t="s">
        <v>32</v>
      </c>
      <c r="AX146" s="15" t="s">
        <v>83</v>
      </c>
      <c r="AY146" s="271" t="s">
        <v>126</v>
      </c>
    </row>
    <row r="147" s="2" customFormat="1" ht="24.15" customHeight="1">
      <c r="A147" s="38"/>
      <c r="B147" s="39"/>
      <c r="C147" s="226" t="s">
        <v>162</v>
      </c>
      <c r="D147" s="226" t="s">
        <v>128</v>
      </c>
      <c r="E147" s="227" t="s">
        <v>163</v>
      </c>
      <c r="F147" s="228" t="s">
        <v>164</v>
      </c>
      <c r="G147" s="229" t="s">
        <v>158</v>
      </c>
      <c r="H147" s="230">
        <v>49.5</v>
      </c>
      <c r="I147" s="231"/>
      <c r="J147" s="232">
        <f>ROUND(I147*H147,2)</f>
        <v>0</v>
      </c>
      <c r="K147" s="228" t="s">
        <v>132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133</v>
      </c>
      <c r="AT147" s="237" t="s">
        <v>128</v>
      </c>
      <c r="AU147" s="237" t="s">
        <v>85</v>
      </c>
      <c r="AY147" s="17" t="s">
        <v>126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133</v>
      </c>
      <c r="BM147" s="237" t="s">
        <v>165</v>
      </c>
    </row>
    <row r="148" s="13" customFormat="1">
      <c r="A148" s="13"/>
      <c r="B148" s="239"/>
      <c r="C148" s="240"/>
      <c r="D148" s="241" t="s">
        <v>135</v>
      </c>
      <c r="E148" s="242" t="s">
        <v>1</v>
      </c>
      <c r="F148" s="243" t="s">
        <v>166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135</v>
      </c>
      <c r="AU148" s="249" t="s">
        <v>85</v>
      </c>
      <c r="AV148" s="13" t="s">
        <v>83</v>
      </c>
      <c r="AW148" s="13" t="s">
        <v>32</v>
      </c>
      <c r="AX148" s="13" t="s">
        <v>76</v>
      </c>
      <c r="AY148" s="249" t="s">
        <v>126</v>
      </c>
    </row>
    <row r="149" s="14" customFormat="1">
      <c r="A149" s="14"/>
      <c r="B149" s="250"/>
      <c r="C149" s="251"/>
      <c r="D149" s="241" t="s">
        <v>135</v>
      </c>
      <c r="E149" s="252" t="s">
        <v>1</v>
      </c>
      <c r="F149" s="253" t="s">
        <v>161</v>
      </c>
      <c r="G149" s="251"/>
      <c r="H149" s="254">
        <v>49.5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135</v>
      </c>
      <c r="AU149" s="260" t="s">
        <v>85</v>
      </c>
      <c r="AV149" s="14" t="s">
        <v>85</v>
      </c>
      <c r="AW149" s="14" t="s">
        <v>32</v>
      </c>
      <c r="AX149" s="14" t="s">
        <v>76</v>
      </c>
      <c r="AY149" s="260" t="s">
        <v>126</v>
      </c>
    </row>
    <row r="150" s="15" customFormat="1">
      <c r="A150" s="15"/>
      <c r="B150" s="261"/>
      <c r="C150" s="262"/>
      <c r="D150" s="241" t="s">
        <v>135</v>
      </c>
      <c r="E150" s="263" t="s">
        <v>1</v>
      </c>
      <c r="F150" s="264" t="s">
        <v>138</v>
      </c>
      <c r="G150" s="262"/>
      <c r="H150" s="265">
        <v>49.5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1" t="s">
        <v>135</v>
      </c>
      <c r="AU150" s="271" t="s">
        <v>85</v>
      </c>
      <c r="AV150" s="15" t="s">
        <v>133</v>
      </c>
      <c r="AW150" s="15" t="s">
        <v>32</v>
      </c>
      <c r="AX150" s="15" t="s">
        <v>83</v>
      </c>
      <c r="AY150" s="271" t="s">
        <v>126</v>
      </c>
    </row>
    <row r="151" s="12" customFormat="1" ht="22.8" customHeight="1">
      <c r="A151" s="12"/>
      <c r="B151" s="210"/>
      <c r="C151" s="211"/>
      <c r="D151" s="212" t="s">
        <v>75</v>
      </c>
      <c r="E151" s="224" t="s">
        <v>167</v>
      </c>
      <c r="F151" s="224" t="s">
        <v>168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SUM(P152:P155)</f>
        <v>0</v>
      </c>
      <c r="Q151" s="218"/>
      <c r="R151" s="219">
        <f>SUM(R152:R155)</f>
        <v>0</v>
      </c>
      <c r="S151" s="218"/>
      <c r="T151" s="220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83</v>
      </c>
      <c r="AT151" s="222" t="s">
        <v>75</v>
      </c>
      <c r="AU151" s="222" t="s">
        <v>83</v>
      </c>
      <c r="AY151" s="221" t="s">
        <v>126</v>
      </c>
      <c r="BK151" s="223">
        <f>SUM(BK152:BK155)</f>
        <v>0</v>
      </c>
    </row>
    <row r="152" s="2" customFormat="1" ht="16.5" customHeight="1">
      <c r="A152" s="38"/>
      <c r="B152" s="39"/>
      <c r="C152" s="226" t="s">
        <v>169</v>
      </c>
      <c r="D152" s="226" t="s">
        <v>128</v>
      </c>
      <c r="E152" s="227" t="s">
        <v>170</v>
      </c>
      <c r="F152" s="228" t="s">
        <v>171</v>
      </c>
      <c r="G152" s="229" t="s">
        <v>172</v>
      </c>
      <c r="H152" s="230">
        <v>4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133</v>
      </c>
      <c r="AT152" s="237" t="s">
        <v>128</v>
      </c>
      <c r="AU152" s="237" t="s">
        <v>85</v>
      </c>
      <c r="AY152" s="17" t="s">
        <v>126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133</v>
      </c>
      <c r="BM152" s="237" t="s">
        <v>173</v>
      </c>
    </row>
    <row r="153" s="13" customFormat="1">
      <c r="A153" s="13"/>
      <c r="B153" s="239"/>
      <c r="C153" s="240"/>
      <c r="D153" s="241" t="s">
        <v>135</v>
      </c>
      <c r="E153" s="242" t="s">
        <v>1</v>
      </c>
      <c r="F153" s="243" t="s">
        <v>174</v>
      </c>
      <c r="G153" s="240"/>
      <c r="H153" s="242" t="s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135</v>
      </c>
      <c r="AU153" s="249" t="s">
        <v>85</v>
      </c>
      <c r="AV153" s="13" t="s">
        <v>83</v>
      </c>
      <c r="AW153" s="13" t="s">
        <v>32</v>
      </c>
      <c r="AX153" s="13" t="s">
        <v>76</v>
      </c>
      <c r="AY153" s="249" t="s">
        <v>126</v>
      </c>
    </row>
    <row r="154" s="14" customFormat="1">
      <c r="A154" s="14"/>
      <c r="B154" s="250"/>
      <c r="C154" s="251"/>
      <c r="D154" s="241" t="s">
        <v>135</v>
      </c>
      <c r="E154" s="252" t="s">
        <v>1</v>
      </c>
      <c r="F154" s="253" t="s">
        <v>133</v>
      </c>
      <c r="G154" s="251"/>
      <c r="H154" s="254">
        <v>4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0" t="s">
        <v>135</v>
      </c>
      <c r="AU154" s="260" t="s">
        <v>85</v>
      </c>
      <c r="AV154" s="14" t="s">
        <v>85</v>
      </c>
      <c r="AW154" s="14" t="s">
        <v>32</v>
      </c>
      <c r="AX154" s="14" t="s">
        <v>76</v>
      </c>
      <c r="AY154" s="260" t="s">
        <v>126</v>
      </c>
    </row>
    <row r="155" s="15" customFormat="1">
      <c r="A155" s="15"/>
      <c r="B155" s="261"/>
      <c r="C155" s="262"/>
      <c r="D155" s="241" t="s">
        <v>135</v>
      </c>
      <c r="E155" s="263" t="s">
        <v>1</v>
      </c>
      <c r="F155" s="264" t="s">
        <v>138</v>
      </c>
      <c r="G155" s="262"/>
      <c r="H155" s="265">
        <v>4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1" t="s">
        <v>135</v>
      </c>
      <c r="AU155" s="271" t="s">
        <v>85</v>
      </c>
      <c r="AV155" s="15" t="s">
        <v>133</v>
      </c>
      <c r="AW155" s="15" t="s">
        <v>32</v>
      </c>
      <c r="AX155" s="15" t="s">
        <v>83</v>
      </c>
      <c r="AY155" s="271" t="s">
        <v>126</v>
      </c>
    </row>
    <row r="156" s="12" customFormat="1" ht="22.8" customHeight="1">
      <c r="A156" s="12"/>
      <c r="B156" s="210"/>
      <c r="C156" s="211"/>
      <c r="D156" s="212" t="s">
        <v>75</v>
      </c>
      <c r="E156" s="224" t="s">
        <v>175</v>
      </c>
      <c r="F156" s="224" t="s">
        <v>176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SUM(P157:P176)</f>
        <v>0</v>
      </c>
      <c r="Q156" s="218"/>
      <c r="R156" s="219">
        <f>SUM(R157:R176)</f>
        <v>0</v>
      </c>
      <c r="S156" s="218"/>
      <c r="T156" s="220">
        <f>SUM(T157:T176)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83</v>
      </c>
      <c r="AT156" s="222" t="s">
        <v>75</v>
      </c>
      <c r="AU156" s="222" t="s">
        <v>83</v>
      </c>
      <c r="AY156" s="221" t="s">
        <v>126</v>
      </c>
      <c r="BK156" s="223">
        <f>SUM(BK157:BK176)</f>
        <v>0</v>
      </c>
    </row>
    <row r="157" s="2" customFormat="1" ht="21.75" customHeight="1">
      <c r="A157" s="38"/>
      <c r="B157" s="39"/>
      <c r="C157" s="226" t="s">
        <v>177</v>
      </c>
      <c r="D157" s="226" t="s">
        <v>128</v>
      </c>
      <c r="E157" s="227" t="s">
        <v>178</v>
      </c>
      <c r="F157" s="228" t="s">
        <v>179</v>
      </c>
      <c r="G157" s="229" t="s">
        <v>180</v>
      </c>
      <c r="H157" s="230">
        <v>267.89999999999998</v>
      </c>
      <c r="I157" s="231"/>
      <c r="J157" s="232">
        <f>ROUND(I157*H157,2)</f>
        <v>0</v>
      </c>
      <c r="K157" s="228" t="s">
        <v>132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133</v>
      </c>
      <c r="AT157" s="237" t="s">
        <v>128</v>
      </c>
      <c r="AU157" s="237" t="s">
        <v>85</v>
      </c>
      <c r="AY157" s="17" t="s">
        <v>126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133</v>
      </c>
      <c r="BM157" s="237" t="s">
        <v>181</v>
      </c>
    </row>
    <row r="158" s="13" customFormat="1">
      <c r="A158" s="13"/>
      <c r="B158" s="239"/>
      <c r="C158" s="240"/>
      <c r="D158" s="241" t="s">
        <v>135</v>
      </c>
      <c r="E158" s="242" t="s">
        <v>1</v>
      </c>
      <c r="F158" s="243" t="s">
        <v>182</v>
      </c>
      <c r="G158" s="240"/>
      <c r="H158" s="242" t="s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135</v>
      </c>
      <c r="AU158" s="249" t="s">
        <v>85</v>
      </c>
      <c r="AV158" s="13" t="s">
        <v>83</v>
      </c>
      <c r="AW158" s="13" t="s">
        <v>32</v>
      </c>
      <c r="AX158" s="13" t="s">
        <v>76</v>
      </c>
      <c r="AY158" s="249" t="s">
        <v>126</v>
      </c>
    </row>
    <row r="159" s="14" customFormat="1">
      <c r="A159" s="14"/>
      <c r="B159" s="250"/>
      <c r="C159" s="251"/>
      <c r="D159" s="241" t="s">
        <v>135</v>
      </c>
      <c r="E159" s="252" t="s">
        <v>1</v>
      </c>
      <c r="F159" s="253" t="s">
        <v>183</v>
      </c>
      <c r="G159" s="251"/>
      <c r="H159" s="254">
        <v>267.89999999999998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135</v>
      </c>
      <c r="AU159" s="260" t="s">
        <v>85</v>
      </c>
      <c r="AV159" s="14" t="s">
        <v>85</v>
      </c>
      <c r="AW159" s="14" t="s">
        <v>32</v>
      </c>
      <c r="AX159" s="14" t="s">
        <v>76</v>
      </c>
      <c r="AY159" s="260" t="s">
        <v>126</v>
      </c>
    </row>
    <row r="160" s="15" customFormat="1">
      <c r="A160" s="15"/>
      <c r="B160" s="261"/>
      <c r="C160" s="262"/>
      <c r="D160" s="241" t="s">
        <v>135</v>
      </c>
      <c r="E160" s="263" t="s">
        <v>1</v>
      </c>
      <c r="F160" s="264" t="s">
        <v>138</v>
      </c>
      <c r="G160" s="262"/>
      <c r="H160" s="265">
        <v>267.89999999999998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1" t="s">
        <v>135</v>
      </c>
      <c r="AU160" s="271" t="s">
        <v>85</v>
      </c>
      <c r="AV160" s="15" t="s">
        <v>133</v>
      </c>
      <c r="AW160" s="15" t="s">
        <v>32</v>
      </c>
      <c r="AX160" s="15" t="s">
        <v>83</v>
      </c>
      <c r="AY160" s="271" t="s">
        <v>126</v>
      </c>
    </row>
    <row r="161" s="2" customFormat="1" ht="24.15" customHeight="1">
      <c r="A161" s="38"/>
      <c r="B161" s="39"/>
      <c r="C161" s="226" t="s">
        <v>167</v>
      </c>
      <c r="D161" s="226" t="s">
        <v>128</v>
      </c>
      <c r="E161" s="227" t="s">
        <v>184</v>
      </c>
      <c r="F161" s="228" t="s">
        <v>185</v>
      </c>
      <c r="G161" s="229" t="s">
        <v>180</v>
      </c>
      <c r="H161" s="230">
        <v>2411.0999999999999</v>
      </c>
      <c r="I161" s="231"/>
      <c r="J161" s="232">
        <f>ROUND(I161*H161,2)</f>
        <v>0</v>
      </c>
      <c r="K161" s="228" t="s">
        <v>132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133</v>
      </c>
      <c r="AT161" s="237" t="s">
        <v>128</v>
      </c>
      <c r="AU161" s="237" t="s">
        <v>85</v>
      </c>
      <c r="AY161" s="17" t="s">
        <v>126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133</v>
      </c>
      <c r="BM161" s="237" t="s">
        <v>186</v>
      </c>
    </row>
    <row r="162" s="13" customFormat="1">
      <c r="A162" s="13"/>
      <c r="B162" s="239"/>
      <c r="C162" s="240"/>
      <c r="D162" s="241" t="s">
        <v>135</v>
      </c>
      <c r="E162" s="242" t="s">
        <v>1</v>
      </c>
      <c r="F162" s="243" t="s">
        <v>187</v>
      </c>
      <c r="G162" s="240"/>
      <c r="H162" s="242" t="s">
        <v>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135</v>
      </c>
      <c r="AU162" s="249" t="s">
        <v>85</v>
      </c>
      <c r="AV162" s="13" t="s">
        <v>83</v>
      </c>
      <c r="AW162" s="13" t="s">
        <v>32</v>
      </c>
      <c r="AX162" s="13" t="s">
        <v>76</v>
      </c>
      <c r="AY162" s="249" t="s">
        <v>126</v>
      </c>
    </row>
    <row r="163" s="14" customFormat="1">
      <c r="A163" s="14"/>
      <c r="B163" s="250"/>
      <c r="C163" s="251"/>
      <c r="D163" s="241" t="s">
        <v>135</v>
      </c>
      <c r="E163" s="252" t="s">
        <v>1</v>
      </c>
      <c r="F163" s="253" t="s">
        <v>188</v>
      </c>
      <c r="G163" s="251"/>
      <c r="H163" s="254">
        <v>2411.0999999999999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135</v>
      </c>
      <c r="AU163" s="260" t="s">
        <v>85</v>
      </c>
      <c r="AV163" s="14" t="s">
        <v>85</v>
      </c>
      <c r="AW163" s="14" t="s">
        <v>32</v>
      </c>
      <c r="AX163" s="14" t="s">
        <v>76</v>
      </c>
      <c r="AY163" s="260" t="s">
        <v>126</v>
      </c>
    </row>
    <row r="164" s="15" customFormat="1">
      <c r="A164" s="15"/>
      <c r="B164" s="261"/>
      <c r="C164" s="262"/>
      <c r="D164" s="241" t="s">
        <v>135</v>
      </c>
      <c r="E164" s="263" t="s">
        <v>1</v>
      </c>
      <c r="F164" s="264" t="s">
        <v>138</v>
      </c>
      <c r="G164" s="262"/>
      <c r="H164" s="265">
        <v>2411.0999999999999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1" t="s">
        <v>135</v>
      </c>
      <c r="AU164" s="271" t="s">
        <v>85</v>
      </c>
      <c r="AV164" s="15" t="s">
        <v>133</v>
      </c>
      <c r="AW164" s="15" t="s">
        <v>32</v>
      </c>
      <c r="AX164" s="15" t="s">
        <v>83</v>
      </c>
      <c r="AY164" s="271" t="s">
        <v>126</v>
      </c>
    </row>
    <row r="165" s="2" customFormat="1" ht="24.15" customHeight="1">
      <c r="A165" s="38"/>
      <c r="B165" s="39"/>
      <c r="C165" s="226" t="s">
        <v>189</v>
      </c>
      <c r="D165" s="226" t="s">
        <v>128</v>
      </c>
      <c r="E165" s="227" t="s">
        <v>190</v>
      </c>
      <c r="F165" s="228" t="s">
        <v>191</v>
      </c>
      <c r="G165" s="229" t="s">
        <v>180</v>
      </c>
      <c r="H165" s="230">
        <v>267.89999999999998</v>
      </c>
      <c r="I165" s="231"/>
      <c r="J165" s="232">
        <f>ROUND(I165*H165,2)</f>
        <v>0</v>
      </c>
      <c r="K165" s="228" t="s">
        <v>132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133</v>
      </c>
      <c r="AT165" s="237" t="s">
        <v>128</v>
      </c>
      <c r="AU165" s="237" t="s">
        <v>85</v>
      </c>
      <c r="AY165" s="17" t="s">
        <v>126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133</v>
      </c>
      <c r="BM165" s="237" t="s">
        <v>192</v>
      </c>
    </row>
    <row r="166" s="13" customFormat="1">
      <c r="A166" s="13"/>
      <c r="B166" s="239"/>
      <c r="C166" s="240"/>
      <c r="D166" s="241" t="s">
        <v>135</v>
      </c>
      <c r="E166" s="242" t="s">
        <v>1</v>
      </c>
      <c r="F166" s="243" t="s">
        <v>182</v>
      </c>
      <c r="G166" s="240"/>
      <c r="H166" s="242" t="s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135</v>
      </c>
      <c r="AU166" s="249" t="s">
        <v>85</v>
      </c>
      <c r="AV166" s="13" t="s">
        <v>83</v>
      </c>
      <c r="AW166" s="13" t="s">
        <v>32</v>
      </c>
      <c r="AX166" s="13" t="s">
        <v>76</v>
      </c>
      <c r="AY166" s="249" t="s">
        <v>126</v>
      </c>
    </row>
    <row r="167" s="14" customFormat="1">
      <c r="A167" s="14"/>
      <c r="B167" s="250"/>
      <c r="C167" s="251"/>
      <c r="D167" s="241" t="s">
        <v>135</v>
      </c>
      <c r="E167" s="252" t="s">
        <v>1</v>
      </c>
      <c r="F167" s="253" t="s">
        <v>183</v>
      </c>
      <c r="G167" s="251"/>
      <c r="H167" s="254">
        <v>267.89999999999998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135</v>
      </c>
      <c r="AU167" s="260" t="s">
        <v>85</v>
      </c>
      <c r="AV167" s="14" t="s">
        <v>85</v>
      </c>
      <c r="AW167" s="14" t="s">
        <v>32</v>
      </c>
      <c r="AX167" s="14" t="s">
        <v>76</v>
      </c>
      <c r="AY167" s="260" t="s">
        <v>126</v>
      </c>
    </row>
    <row r="168" s="15" customFormat="1">
      <c r="A168" s="15"/>
      <c r="B168" s="261"/>
      <c r="C168" s="262"/>
      <c r="D168" s="241" t="s">
        <v>135</v>
      </c>
      <c r="E168" s="263" t="s">
        <v>1</v>
      </c>
      <c r="F168" s="264" t="s">
        <v>138</v>
      </c>
      <c r="G168" s="262"/>
      <c r="H168" s="265">
        <v>267.89999999999998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1" t="s">
        <v>135</v>
      </c>
      <c r="AU168" s="271" t="s">
        <v>85</v>
      </c>
      <c r="AV168" s="15" t="s">
        <v>133</v>
      </c>
      <c r="AW168" s="15" t="s">
        <v>32</v>
      </c>
      <c r="AX168" s="15" t="s">
        <v>83</v>
      </c>
      <c r="AY168" s="271" t="s">
        <v>126</v>
      </c>
    </row>
    <row r="169" s="2" customFormat="1" ht="24.15" customHeight="1">
      <c r="A169" s="38"/>
      <c r="B169" s="39"/>
      <c r="C169" s="226" t="s">
        <v>193</v>
      </c>
      <c r="D169" s="226" t="s">
        <v>128</v>
      </c>
      <c r="E169" s="227" t="s">
        <v>194</v>
      </c>
      <c r="F169" s="228" t="s">
        <v>195</v>
      </c>
      <c r="G169" s="229" t="s">
        <v>180</v>
      </c>
      <c r="H169" s="230">
        <v>80.370000000000005</v>
      </c>
      <c r="I169" s="231"/>
      <c r="J169" s="232">
        <f>ROUND(I169*H169,2)</f>
        <v>0</v>
      </c>
      <c r="K169" s="228" t="s">
        <v>132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133</v>
      </c>
      <c r="AT169" s="237" t="s">
        <v>128</v>
      </c>
      <c r="AU169" s="237" t="s">
        <v>85</v>
      </c>
      <c r="AY169" s="17" t="s">
        <v>126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133</v>
      </c>
      <c r="BM169" s="237" t="s">
        <v>196</v>
      </c>
    </row>
    <row r="170" s="13" customFormat="1">
      <c r="A170" s="13"/>
      <c r="B170" s="239"/>
      <c r="C170" s="240"/>
      <c r="D170" s="241" t="s">
        <v>135</v>
      </c>
      <c r="E170" s="242" t="s">
        <v>1</v>
      </c>
      <c r="F170" s="243" t="s">
        <v>197</v>
      </c>
      <c r="G170" s="240"/>
      <c r="H170" s="242" t="s">
        <v>1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135</v>
      </c>
      <c r="AU170" s="249" t="s">
        <v>85</v>
      </c>
      <c r="AV170" s="13" t="s">
        <v>83</v>
      </c>
      <c r="AW170" s="13" t="s">
        <v>32</v>
      </c>
      <c r="AX170" s="13" t="s">
        <v>76</v>
      </c>
      <c r="AY170" s="249" t="s">
        <v>126</v>
      </c>
    </row>
    <row r="171" s="14" customFormat="1">
      <c r="A171" s="14"/>
      <c r="B171" s="250"/>
      <c r="C171" s="251"/>
      <c r="D171" s="241" t="s">
        <v>135</v>
      </c>
      <c r="E171" s="252" t="s">
        <v>1</v>
      </c>
      <c r="F171" s="253" t="s">
        <v>198</v>
      </c>
      <c r="G171" s="251"/>
      <c r="H171" s="254">
        <v>80.370000000000005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135</v>
      </c>
      <c r="AU171" s="260" t="s">
        <v>85</v>
      </c>
      <c r="AV171" s="14" t="s">
        <v>85</v>
      </c>
      <c r="AW171" s="14" t="s">
        <v>32</v>
      </c>
      <c r="AX171" s="14" t="s">
        <v>76</v>
      </c>
      <c r="AY171" s="260" t="s">
        <v>126</v>
      </c>
    </row>
    <row r="172" s="15" customFormat="1">
      <c r="A172" s="15"/>
      <c r="B172" s="261"/>
      <c r="C172" s="262"/>
      <c r="D172" s="241" t="s">
        <v>135</v>
      </c>
      <c r="E172" s="263" t="s">
        <v>1</v>
      </c>
      <c r="F172" s="264" t="s">
        <v>138</v>
      </c>
      <c r="G172" s="262"/>
      <c r="H172" s="265">
        <v>80.370000000000005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1" t="s">
        <v>135</v>
      </c>
      <c r="AU172" s="271" t="s">
        <v>85</v>
      </c>
      <c r="AV172" s="15" t="s">
        <v>133</v>
      </c>
      <c r="AW172" s="15" t="s">
        <v>32</v>
      </c>
      <c r="AX172" s="15" t="s">
        <v>83</v>
      </c>
      <c r="AY172" s="271" t="s">
        <v>126</v>
      </c>
    </row>
    <row r="173" s="2" customFormat="1" ht="44.25" customHeight="1">
      <c r="A173" s="38"/>
      <c r="B173" s="39"/>
      <c r="C173" s="226" t="s">
        <v>8</v>
      </c>
      <c r="D173" s="226" t="s">
        <v>128</v>
      </c>
      <c r="E173" s="227" t="s">
        <v>199</v>
      </c>
      <c r="F173" s="228" t="s">
        <v>200</v>
      </c>
      <c r="G173" s="229" t="s">
        <v>180</v>
      </c>
      <c r="H173" s="230">
        <v>187.53</v>
      </c>
      <c r="I173" s="231"/>
      <c r="J173" s="232">
        <f>ROUND(I173*H173,2)</f>
        <v>0</v>
      </c>
      <c r="K173" s="228" t="s">
        <v>132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133</v>
      </c>
      <c r="AT173" s="237" t="s">
        <v>128</v>
      </c>
      <c r="AU173" s="237" t="s">
        <v>85</v>
      </c>
      <c r="AY173" s="17" t="s">
        <v>126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133</v>
      </c>
      <c r="BM173" s="237" t="s">
        <v>201</v>
      </c>
    </row>
    <row r="174" s="13" customFormat="1">
      <c r="A174" s="13"/>
      <c r="B174" s="239"/>
      <c r="C174" s="240"/>
      <c r="D174" s="241" t="s">
        <v>135</v>
      </c>
      <c r="E174" s="242" t="s">
        <v>1</v>
      </c>
      <c r="F174" s="243" t="s">
        <v>202</v>
      </c>
      <c r="G174" s="240"/>
      <c r="H174" s="242" t="s">
        <v>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135</v>
      </c>
      <c r="AU174" s="249" t="s">
        <v>85</v>
      </c>
      <c r="AV174" s="13" t="s">
        <v>83</v>
      </c>
      <c r="AW174" s="13" t="s">
        <v>32</v>
      </c>
      <c r="AX174" s="13" t="s">
        <v>76</v>
      </c>
      <c r="AY174" s="249" t="s">
        <v>126</v>
      </c>
    </row>
    <row r="175" s="14" customFormat="1">
      <c r="A175" s="14"/>
      <c r="B175" s="250"/>
      <c r="C175" s="251"/>
      <c r="D175" s="241" t="s">
        <v>135</v>
      </c>
      <c r="E175" s="252" t="s">
        <v>1</v>
      </c>
      <c r="F175" s="253" t="s">
        <v>203</v>
      </c>
      <c r="G175" s="251"/>
      <c r="H175" s="254">
        <v>187.53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135</v>
      </c>
      <c r="AU175" s="260" t="s">
        <v>85</v>
      </c>
      <c r="AV175" s="14" t="s">
        <v>85</v>
      </c>
      <c r="AW175" s="14" t="s">
        <v>32</v>
      </c>
      <c r="AX175" s="14" t="s">
        <v>76</v>
      </c>
      <c r="AY175" s="260" t="s">
        <v>126</v>
      </c>
    </row>
    <row r="176" s="15" customFormat="1">
      <c r="A176" s="15"/>
      <c r="B176" s="261"/>
      <c r="C176" s="262"/>
      <c r="D176" s="241" t="s">
        <v>135</v>
      </c>
      <c r="E176" s="263" t="s">
        <v>1</v>
      </c>
      <c r="F176" s="264" t="s">
        <v>138</v>
      </c>
      <c r="G176" s="262"/>
      <c r="H176" s="265">
        <v>187.53</v>
      </c>
      <c r="I176" s="266"/>
      <c r="J176" s="262"/>
      <c r="K176" s="262"/>
      <c r="L176" s="267"/>
      <c r="M176" s="272"/>
      <c r="N176" s="273"/>
      <c r="O176" s="273"/>
      <c r="P176" s="273"/>
      <c r="Q176" s="273"/>
      <c r="R176" s="273"/>
      <c r="S176" s="273"/>
      <c r="T176" s="27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1" t="s">
        <v>135</v>
      </c>
      <c r="AU176" s="271" t="s">
        <v>85</v>
      </c>
      <c r="AV176" s="15" t="s">
        <v>133</v>
      </c>
      <c r="AW176" s="15" t="s">
        <v>32</v>
      </c>
      <c r="AX176" s="15" t="s">
        <v>83</v>
      </c>
      <c r="AY176" s="271" t="s">
        <v>126</v>
      </c>
    </row>
    <row r="177" s="2" customFormat="1" ht="6.96" customHeight="1">
      <c r="A177" s="38"/>
      <c r="B177" s="66"/>
      <c r="C177" s="67"/>
      <c r="D177" s="67"/>
      <c r="E177" s="67"/>
      <c r="F177" s="67"/>
      <c r="G177" s="67"/>
      <c r="H177" s="67"/>
      <c r="I177" s="67"/>
      <c r="J177" s="67"/>
      <c r="K177" s="67"/>
      <c r="L177" s="44"/>
      <c r="M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BCSn2wLGOHW88cQTTs2J6dAP2o2q69Tqbf1HQGwP8gRorXAMK8bFDSfXPVd6q5xv2Qg8s26wEZpMGShk7XojEw==" hashValue="TagJI68yF7TM7EQDvGj9cDfNfy53oYdOTZ9Y3O4bVSlVixoqXozO/TeXrTiwbzDXZuJnBb0kn67A+gPdXlqZvQ==" algorithmName="SHA-512" password="CC35"/>
  <autoFilter ref="C123:K1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 xml:space="preserve">ZTV Nová Sibiř,  Rychnov nad Kněžnou,IV.etapa - ul. Ke Včelnému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204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7. 8. 2024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ROUND((SUM(BE131:BE524)),  2)</f>
        <v>0</v>
      </c>
      <c r="G35" s="38"/>
      <c r="H35" s="38"/>
      <c r="I35" s="164">
        <v>0.20999999999999999</v>
      </c>
      <c r="J35" s="163">
        <f>ROUND(((SUM(BE131:BE524))*I35),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ROUND((SUM(BF131:BF524)),  2)</f>
        <v>0</v>
      </c>
      <c r="G36" s="38"/>
      <c r="H36" s="38"/>
      <c r="I36" s="164">
        <v>0.12</v>
      </c>
      <c r="J36" s="163">
        <f>ROUND(((SUM(BF131:BF524))*I36),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ROUND((SUM(BG131:BG524)),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ROUND((SUM(BH131:BH524)),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ROUND((SUM(BI131:BI524)),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 xml:space="preserve">ZTV Nová Sibiř,  Rychnov nad Kněžnou,IV.etapa - ul. Ke Včelnému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návrh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7. 8. 2024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J132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J133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205</v>
      </c>
      <c r="E101" s="196"/>
      <c r="F101" s="196"/>
      <c r="G101" s="196"/>
      <c r="H101" s="196"/>
      <c r="I101" s="196"/>
      <c r="J101" s="197">
        <f>J314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206</v>
      </c>
      <c r="E102" s="196"/>
      <c r="F102" s="196"/>
      <c r="G102" s="196"/>
      <c r="H102" s="196"/>
      <c r="I102" s="196"/>
      <c r="J102" s="197">
        <f>J323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207</v>
      </c>
      <c r="E103" s="196"/>
      <c r="F103" s="196"/>
      <c r="G103" s="196"/>
      <c r="H103" s="196"/>
      <c r="I103" s="196"/>
      <c r="J103" s="197">
        <f>J428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109</v>
      </c>
      <c r="E104" s="196"/>
      <c r="F104" s="196"/>
      <c r="G104" s="196"/>
      <c r="H104" s="196"/>
      <c r="I104" s="196"/>
      <c r="J104" s="197">
        <f>J473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208</v>
      </c>
      <c r="E105" s="196"/>
      <c r="F105" s="196"/>
      <c r="G105" s="196"/>
      <c r="H105" s="196"/>
      <c r="I105" s="196"/>
      <c r="J105" s="197">
        <f>J506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209</v>
      </c>
      <c r="E106" s="191"/>
      <c r="F106" s="191"/>
      <c r="G106" s="191"/>
      <c r="H106" s="191"/>
      <c r="I106" s="191"/>
      <c r="J106" s="192">
        <f>J509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4"/>
      <c r="C107" s="133"/>
      <c r="D107" s="195" t="s">
        <v>210</v>
      </c>
      <c r="E107" s="196"/>
      <c r="F107" s="196"/>
      <c r="G107" s="196"/>
      <c r="H107" s="196"/>
      <c r="I107" s="196"/>
      <c r="J107" s="197">
        <f>J510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8"/>
      <c r="C108" s="189"/>
      <c r="D108" s="190" t="s">
        <v>211</v>
      </c>
      <c r="E108" s="191"/>
      <c r="F108" s="191"/>
      <c r="G108" s="191"/>
      <c r="H108" s="191"/>
      <c r="I108" s="191"/>
      <c r="J108" s="192">
        <f>J515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4"/>
      <c r="C109" s="133"/>
      <c r="D109" s="195" t="s">
        <v>212</v>
      </c>
      <c r="E109" s="196"/>
      <c r="F109" s="196"/>
      <c r="G109" s="196"/>
      <c r="H109" s="196"/>
      <c r="I109" s="196"/>
      <c r="J109" s="197">
        <f>J516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83" t="str">
        <f>E7</f>
        <v xml:space="preserve">ZTV Nová Sibiř,  Rychnov nad Kněžnou,IV.etapa - ul. Ke Včelnému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98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3" t="s">
        <v>99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100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E11</f>
        <v>b - návrh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>Rychnov nad Kněžnou</v>
      </c>
      <c r="G125" s="40"/>
      <c r="H125" s="40"/>
      <c r="I125" s="32" t="s">
        <v>22</v>
      </c>
      <c r="J125" s="79" t="str">
        <f>IF(J14="","",J14)</f>
        <v>7. 8. 2024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E17</f>
        <v xml:space="preserve"> </v>
      </c>
      <c r="G127" s="40"/>
      <c r="H127" s="40"/>
      <c r="I127" s="32" t="s">
        <v>30</v>
      </c>
      <c r="J127" s="36" t="str">
        <f>E23</f>
        <v>VIAPROJEKT s.r.o. HK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IF(E20="","",E20)</f>
        <v>Vyplň údaj</v>
      </c>
      <c r="G128" s="40"/>
      <c r="H128" s="40"/>
      <c r="I128" s="32" t="s">
        <v>33</v>
      </c>
      <c r="J128" s="36" t="str">
        <f>E26</f>
        <v>B.Burešová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112</v>
      </c>
      <c r="D130" s="202" t="s">
        <v>61</v>
      </c>
      <c r="E130" s="202" t="s">
        <v>57</v>
      </c>
      <c r="F130" s="202" t="s">
        <v>58</v>
      </c>
      <c r="G130" s="202" t="s">
        <v>113</v>
      </c>
      <c r="H130" s="202" t="s">
        <v>114</v>
      </c>
      <c r="I130" s="202" t="s">
        <v>115</v>
      </c>
      <c r="J130" s="202" t="s">
        <v>104</v>
      </c>
      <c r="K130" s="203" t="s">
        <v>116</v>
      </c>
      <c r="L130" s="204"/>
      <c r="M130" s="100" t="s">
        <v>1</v>
      </c>
      <c r="N130" s="101" t="s">
        <v>40</v>
      </c>
      <c r="O130" s="101" t="s">
        <v>117</v>
      </c>
      <c r="P130" s="101" t="s">
        <v>118</v>
      </c>
      <c r="Q130" s="101" t="s">
        <v>119</v>
      </c>
      <c r="R130" s="101" t="s">
        <v>120</v>
      </c>
      <c r="S130" s="101" t="s">
        <v>121</v>
      </c>
      <c r="T130" s="102" t="s">
        <v>122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123</v>
      </c>
      <c r="D131" s="40"/>
      <c r="E131" s="40"/>
      <c r="F131" s="40"/>
      <c r="G131" s="40"/>
      <c r="H131" s="40"/>
      <c r="I131" s="40"/>
      <c r="J131" s="205">
        <f>BK131</f>
        <v>0</v>
      </c>
      <c r="K131" s="40"/>
      <c r="L131" s="44"/>
      <c r="M131" s="103"/>
      <c r="N131" s="206"/>
      <c r="O131" s="104"/>
      <c r="P131" s="207">
        <f>P132+P509+P515</f>
        <v>0</v>
      </c>
      <c r="Q131" s="104"/>
      <c r="R131" s="207">
        <f>R132+R509+R515</f>
        <v>244.82608500000001</v>
      </c>
      <c r="S131" s="104"/>
      <c r="T131" s="208">
        <f>T132+T509+T515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75</v>
      </c>
      <c r="AU131" s="17" t="s">
        <v>106</v>
      </c>
      <c r="BK131" s="209">
        <f>BK132+BK509+BK515</f>
        <v>0</v>
      </c>
    </row>
    <row r="132" s="12" customFormat="1" ht="25.92" customHeight="1">
      <c r="A132" s="12"/>
      <c r="B132" s="210"/>
      <c r="C132" s="211"/>
      <c r="D132" s="212" t="s">
        <v>75</v>
      </c>
      <c r="E132" s="213" t="s">
        <v>124</v>
      </c>
      <c r="F132" s="213" t="s">
        <v>125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P133+P314+P323+P428+P473+P506</f>
        <v>0</v>
      </c>
      <c r="Q132" s="218"/>
      <c r="R132" s="219">
        <f>R133+R314+R323+R428+R473+R506</f>
        <v>240.60208499999999</v>
      </c>
      <c r="S132" s="218"/>
      <c r="T132" s="220">
        <f>T133+T314+T323+T428+T473+T506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83</v>
      </c>
      <c r="AT132" s="222" t="s">
        <v>75</v>
      </c>
      <c r="AU132" s="222" t="s">
        <v>76</v>
      </c>
      <c r="AY132" s="221" t="s">
        <v>126</v>
      </c>
      <c r="BK132" s="223">
        <f>BK133+BK314+BK323+BK428+BK473+BK506</f>
        <v>0</v>
      </c>
    </row>
    <row r="133" s="12" customFormat="1" ht="22.8" customHeight="1">
      <c r="A133" s="12"/>
      <c r="B133" s="210"/>
      <c r="C133" s="211"/>
      <c r="D133" s="212" t="s">
        <v>75</v>
      </c>
      <c r="E133" s="224" t="s">
        <v>83</v>
      </c>
      <c r="F133" s="224" t="s">
        <v>127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SUM(P134:P313)</f>
        <v>0</v>
      </c>
      <c r="Q133" s="218"/>
      <c r="R133" s="219">
        <f>SUM(R134:R313)</f>
        <v>115.74341699999999</v>
      </c>
      <c r="S133" s="218"/>
      <c r="T133" s="220">
        <f>SUM(T134:T313)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83</v>
      </c>
      <c r="AT133" s="222" t="s">
        <v>75</v>
      </c>
      <c r="AU133" s="222" t="s">
        <v>83</v>
      </c>
      <c r="AY133" s="221" t="s">
        <v>126</v>
      </c>
      <c r="BK133" s="223">
        <f>SUM(BK134:BK313)</f>
        <v>0</v>
      </c>
    </row>
    <row r="134" s="2" customFormat="1" ht="37.8" customHeight="1">
      <c r="A134" s="38"/>
      <c r="B134" s="39"/>
      <c r="C134" s="226" t="s">
        <v>83</v>
      </c>
      <c r="D134" s="226" t="s">
        <v>128</v>
      </c>
      <c r="E134" s="227" t="s">
        <v>213</v>
      </c>
      <c r="F134" s="228" t="s">
        <v>214</v>
      </c>
      <c r="G134" s="229" t="s">
        <v>158</v>
      </c>
      <c r="H134" s="230">
        <v>128</v>
      </c>
      <c r="I134" s="231"/>
      <c r="J134" s="232">
        <f>ROUND(I134*H134,2)</f>
        <v>0</v>
      </c>
      <c r="K134" s="228" t="s">
        <v>132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133</v>
      </c>
      <c r="AT134" s="237" t="s">
        <v>128</v>
      </c>
      <c r="AU134" s="237" t="s">
        <v>85</v>
      </c>
      <c r="AY134" s="17" t="s">
        <v>126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133</v>
      </c>
      <c r="BM134" s="237" t="s">
        <v>215</v>
      </c>
    </row>
    <row r="135" s="13" customFormat="1">
      <c r="A135" s="13"/>
      <c r="B135" s="239"/>
      <c r="C135" s="240"/>
      <c r="D135" s="241" t="s">
        <v>135</v>
      </c>
      <c r="E135" s="242" t="s">
        <v>1</v>
      </c>
      <c r="F135" s="243" t="s">
        <v>216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135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126</v>
      </c>
    </row>
    <row r="136" s="14" customFormat="1">
      <c r="A136" s="14"/>
      <c r="B136" s="250"/>
      <c r="C136" s="251"/>
      <c r="D136" s="241" t="s">
        <v>135</v>
      </c>
      <c r="E136" s="252" t="s">
        <v>1</v>
      </c>
      <c r="F136" s="253" t="s">
        <v>217</v>
      </c>
      <c r="G136" s="251"/>
      <c r="H136" s="254">
        <v>128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135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126</v>
      </c>
    </row>
    <row r="137" s="15" customFormat="1">
      <c r="A137" s="15"/>
      <c r="B137" s="261"/>
      <c r="C137" s="262"/>
      <c r="D137" s="241" t="s">
        <v>135</v>
      </c>
      <c r="E137" s="263" t="s">
        <v>1</v>
      </c>
      <c r="F137" s="264" t="s">
        <v>138</v>
      </c>
      <c r="G137" s="262"/>
      <c r="H137" s="265">
        <v>128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135</v>
      </c>
      <c r="AU137" s="271" t="s">
        <v>85</v>
      </c>
      <c r="AV137" s="15" t="s">
        <v>133</v>
      </c>
      <c r="AW137" s="15" t="s">
        <v>32</v>
      </c>
      <c r="AX137" s="15" t="s">
        <v>83</v>
      </c>
      <c r="AY137" s="271" t="s">
        <v>126</v>
      </c>
    </row>
    <row r="138" s="2" customFormat="1" ht="37.8" customHeight="1">
      <c r="A138" s="38"/>
      <c r="B138" s="39"/>
      <c r="C138" s="226" t="s">
        <v>85</v>
      </c>
      <c r="D138" s="226" t="s">
        <v>128</v>
      </c>
      <c r="E138" s="227" t="s">
        <v>218</v>
      </c>
      <c r="F138" s="228" t="s">
        <v>219</v>
      </c>
      <c r="G138" s="229" t="s">
        <v>158</v>
      </c>
      <c r="H138" s="230">
        <v>96</v>
      </c>
      <c r="I138" s="231"/>
      <c r="J138" s="232">
        <f>ROUND(I138*H138,2)</f>
        <v>0</v>
      </c>
      <c r="K138" s="228" t="s">
        <v>132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133</v>
      </c>
      <c r="AT138" s="237" t="s">
        <v>128</v>
      </c>
      <c r="AU138" s="237" t="s">
        <v>85</v>
      </c>
      <c r="AY138" s="17" t="s">
        <v>126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133</v>
      </c>
      <c r="BM138" s="237" t="s">
        <v>220</v>
      </c>
    </row>
    <row r="139" s="13" customFormat="1">
      <c r="A139" s="13"/>
      <c r="B139" s="239"/>
      <c r="C139" s="240"/>
      <c r="D139" s="241" t="s">
        <v>135</v>
      </c>
      <c r="E139" s="242" t="s">
        <v>1</v>
      </c>
      <c r="F139" s="243" t="s">
        <v>221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135</v>
      </c>
      <c r="AU139" s="249" t="s">
        <v>85</v>
      </c>
      <c r="AV139" s="13" t="s">
        <v>83</v>
      </c>
      <c r="AW139" s="13" t="s">
        <v>32</v>
      </c>
      <c r="AX139" s="13" t="s">
        <v>76</v>
      </c>
      <c r="AY139" s="249" t="s">
        <v>126</v>
      </c>
    </row>
    <row r="140" s="14" customFormat="1">
      <c r="A140" s="14"/>
      <c r="B140" s="250"/>
      <c r="C140" s="251"/>
      <c r="D140" s="241" t="s">
        <v>135</v>
      </c>
      <c r="E140" s="252" t="s">
        <v>1</v>
      </c>
      <c r="F140" s="253" t="s">
        <v>222</v>
      </c>
      <c r="G140" s="251"/>
      <c r="H140" s="254">
        <v>96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135</v>
      </c>
      <c r="AU140" s="260" t="s">
        <v>85</v>
      </c>
      <c r="AV140" s="14" t="s">
        <v>85</v>
      </c>
      <c r="AW140" s="14" t="s">
        <v>32</v>
      </c>
      <c r="AX140" s="14" t="s">
        <v>76</v>
      </c>
      <c r="AY140" s="260" t="s">
        <v>126</v>
      </c>
    </row>
    <row r="141" s="15" customFormat="1">
      <c r="A141" s="15"/>
      <c r="B141" s="261"/>
      <c r="C141" s="262"/>
      <c r="D141" s="241" t="s">
        <v>135</v>
      </c>
      <c r="E141" s="263" t="s">
        <v>1</v>
      </c>
      <c r="F141" s="264" t="s">
        <v>138</v>
      </c>
      <c r="G141" s="262"/>
      <c r="H141" s="265">
        <v>96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135</v>
      </c>
      <c r="AU141" s="271" t="s">
        <v>85</v>
      </c>
      <c r="AV141" s="15" t="s">
        <v>133</v>
      </c>
      <c r="AW141" s="15" t="s">
        <v>32</v>
      </c>
      <c r="AX141" s="15" t="s">
        <v>83</v>
      </c>
      <c r="AY141" s="271" t="s">
        <v>126</v>
      </c>
    </row>
    <row r="142" s="2" customFormat="1" ht="37.8" customHeight="1">
      <c r="A142" s="38"/>
      <c r="B142" s="39"/>
      <c r="C142" s="226" t="s">
        <v>144</v>
      </c>
      <c r="D142" s="226" t="s">
        <v>128</v>
      </c>
      <c r="E142" s="227" t="s">
        <v>223</v>
      </c>
      <c r="F142" s="228" t="s">
        <v>224</v>
      </c>
      <c r="G142" s="229" t="s">
        <v>158</v>
      </c>
      <c r="H142" s="230">
        <v>96</v>
      </c>
      <c r="I142" s="231"/>
      <c r="J142" s="232">
        <f>ROUND(I142*H142,2)</f>
        <v>0</v>
      </c>
      <c r="K142" s="228" t="s">
        <v>132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133</v>
      </c>
      <c r="AT142" s="237" t="s">
        <v>128</v>
      </c>
      <c r="AU142" s="237" t="s">
        <v>85</v>
      </c>
      <c r="AY142" s="17" t="s">
        <v>126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133</v>
      </c>
      <c r="BM142" s="237" t="s">
        <v>225</v>
      </c>
    </row>
    <row r="143" s="13" customFormat="1">
      <c r="A143" s="13"/>
      <c r="B143" s="239"/>
      <c r="C143" s="240"/>
      <c r="D143" s="241" t="s">
        <v>135</v>
      </c>
      <c r="E143" s="242" t="s">
        <v>1</v>
      </c>
      <c r="F143" s="243" t="s">
        <v>226</v>
      </c>
      <c r="G143" s="240"/>
      <c r="H143" s="242" t="s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135</v>
      </c>
      <c r="AU143" s="249" t="s">
        <v>85</v>
      </c>
      <c r="AV143" s="13" t="s">
        <v>83</v>
      </c>
      <c r="AW143" s="13" t="s">
        <v>32</v>
      </c>
      <c r="AX143" s="13" t="s">
        <v>76</v>
      </c>
      <c r="AY143" s="249" t="s">
        <v>126</v>
      </c>
    </row>
    <row r="144" s="14" customFormat="1">
      <c r="A144" s="14"/>
      <c r="B144" s="250"/>
      <c r="C144" s="251"/>
      <c r="D144" s="241" t="s">
        <v>135</v>
      </c>
      <c r="E144" s="252" t="s">
        <v>1</v>
      </c>
      <c r="F144" s="253" t="s">
        <v>222</v>
      </c>
      <c r="G144" s="251"/>
      <c r="H144" s="254">
        <v>96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135</v>
      </c>
      <c r="AU144" s="260" t="s">
        <v>85</v>
      </c>
      <c r="AV144" s="14" t="s">
        <v>85</v>
      </c>
      <c r="AW144" s="14" t="s">
        <v>32</v>
      </c>
      <c r="AX144" s="14" t="s">
        <v>76</v>
      </c>
      <c r="AY144" s="260" t="s">
        <v>126</v>
      </c>
    </row>
    <row r="145" s="15" customFormat="1">
      <c r="A145" s="15"/>
      <c r="B145" s="261"/>
      <c r="C145" s="262"/>
      <c r="D145" s="241" t="s">
        <v>135</v>
      </c>
      <c r="E145" s="263" t="s">
        <v>1</v>
      </c>
      <c r="F145" s="264" t="s">
        <v>138</v>
      </c>
      <c r="G145" s="262"/>
      <c r="H145" s="265">
        <v>96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1" t="s">
        <v>135</v>
      </c>
      <c r="AU145" s="271" t="s">
        <v>85</v>
      </c>
      <c r="AV145" s="15" t="s">
        <v>133</v>
      </c>
      <c r="AW145" s="15" t="s">
        <v>32</v>
      </c>
      <c r="AX145" s="15" t="s">
        <v>83</v>
      </c>
      <c r="AY145" s="271" t="s">
        <v>126</v>
      </c>
    </row>
    <row r="146" s="2" customFormat="1" ht="33" customHeight="1">
      <c r="A146" s="38"/>
      <c r="B146" s="39"/>
      <c r="C146" s="226" t="s">
        <v>133</v>
      </c>
      <c r="D146" s="226" t="s">
        <v>128</v>
      </c>
      <c r="E146" s="227" t="s">
        <v>227</v>
      </c>
      <c r="F146" s="228" t="s">
        <v>228</v>
      </c>
      <c r="G146" s="229" t="s">
        <v>158</v>
      </c>
      <c r="H146" s="230">
        <v>1</v>
      </c>
      <c r="I146" s="231"/>
      <c r="J146" s="232">
        <f>ROUND(I146*H146,2)</f>
        <v>0</v>
      </c>
      <c r="K146" s="228" t="s">
        <v>132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133</v>
      </c>
      <c r="AT146" s="237" t="s">
        <v>128</v>
      </c>
      <c r="AU146" s="237" t="s">
        <v>85</v>
      </c>
      <c r="AY146" s="17" t="s">
        <v>126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133</v>
      </c>
      <c r="BM146" s="237" t="s">
        <v>229</v>
      </c>
    </row>
    <row r="147" s="13" customFormat="1">
      <c r="A147" s="13"/>
      <c r="B147" s="239"/>
      <c r="C147" s="240"/>
      <c r="D147" s="241" t="s">
        <v>135</v>
      </c>
      <c r="E147" s="242" t="s">
        <v>1</v>
      </c>
      <c r="F147" s="243" t="s">
        <v>230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135</v>
      </c>
      <c r="AU147" s="249" t="s">
        <v>85</v>
      </c>
      <c r="AV147" s="13" t="s">
        <v>83</v>
      </c>
      <c r="AW147" s="13" t="s">
        <v>32</v>
      </c>
      <c r="AX147" s="13" t="s">
        <v>76</v>
      </c>
      <c r="AY147" s="249" t="s">
        <v>126</v>
      </c>
    </row>
    <row r="148" s="14" customFormat="1">
      <c r="A148" s="14"/>
      <c r="B148" s="250"/>
      <c r="C148" s="251"/>
      <c r="D148" s="241" t="s">
        <v>135</v>
      </c>
      <c r="E148" s="252" t="s">
        <v>1</v>
      </c>
      <c r="F148" s="253" t="s">
        <v>83</v>
      </c>
      <c r="G148" s="251"/>
      <c r="H148" s="254">
        <v>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135</v>
      </c>
      <c r="AU148" s="260" t="s">
        <v>85</v>
      </c>
      <c r="AV148" s="14" t="s">
        <v>85</v>
      </c>
      <c r="AW148" s="14" t="s">
        <v>32</v>
      </c>
      <c r="AX148" s="14" t="s">
        <v>76</v>
      </c>
      <c r="AY148" s="260" t="s">
        <v>126</v>
      </c>
    </row>
    <row r="149" s="15" customFormat="1">
      <c r="A149" s="15"/>
      <c r="B149" s="261"/>
      <c r="C149" s="262"/>
      <c r="D149" s="241" t="s">
        <v>135</v>
      </c>
      <c r="E149" s="263" t="s">
        <v>1</v>
      </c>
      <c r="F149" s="264" t="s">
        <v>138</v>
      </c>
      <c r="G149" s="262"/>
      <c r="H149" s="265">
        <v>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135</v>
      </c>
      <c r="AU149" s="271" t="s">
        <v>85</v>
      </c>
      <c r="AV149" s="15" t="s">
        <v>133</v>
      </c>
      <c r="AW149" s="15" t="s">
        <v>32</v>
      </c>
      <c r="AX149" s="15" t="s">
        <v>83</v>
      </c>
      <c r="AY149" s="271" t="s">
        <v>126</v>
      </c>
    </row>
    <row r="150" s="2" customFormat="1" ht="33" customHeight="1">
      <c r="A150" s="38"/>
      <c r="B150" s="39"/>
      <c r="C150" s="226" t="s">
        <v>155</v>
      </c>
      <c r="D150" s="226" t="s">
        <v>128</v>
      </c>
      <c r="E150" s="227" t="s">
        <v>231</v>
      </c>
      <c r="F150" s="228" t="s">
        <v>232</v>
      </c>
      <c r="G150" s="229" t="s">
        <v>158</v>
      </c>
      <c r="H150" s="230">
        <v>11.4</v>
      </c>
      <c r="I150" s="231"/>
      <c r="J150" s="232">
        <f>ROUND(I150*H150,2)</f>
        <v>0</v>
      </c>
      <c r="K150" s="228" t="s">
        <v>132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133</v>
      </c>
      <c r="AT150" s="237" t="s">
        <v>128</v>
      </c>
      <c r="AU150" s="237" t="s">
        <v>85</v>
      </c>
      <c r="AY150" s="17" t="s">
        <v>126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133</v>
      </c>
      <c r="BM150" s="237" t="s">
        <v>233</v>
      </c>
    </row>
    <row r="151" s="13" customFormat="1">
      <c r="A151" s="13"/>
      <c r="B151" s="239"/>
      <c r="C151" s="240"/>
      <c r="D151" s="241" t="s">
        <v>135</v>
      </c>
      <c r="E151" s="242" t="s">
        <v>1</v>
      </c>
      <c r="F151" s="243" t="s">
        <v>234</v>
      </c>
      <c r="G151" s="240"/>
      <c r="H151" s="242" t="s">
        <v>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135</v>
      </c>
      <c r="AU151" s="249" t="s">
        <v>85</v>
      </c>
      <c r="AV151" s="13" t="s">
        <v>83</v>
      </c>
      <c r="AW151" s="13" t="s">
        <v>32</v>
      </c>
      <c r="AX151" s="13" t="s">
        <v>76</v>
      </c>
      <c r="AY151" s="249" t="s">
        <v>126</v>
      </c>
    </row>
    <row r="152" s="14" customFormat="1">
      <c r="A152" s="14"/>
      <c r="B152" s="250"/>
      <c r="C152" s="251"/>
      <c r="D152" s="241" t="s">
        <v>135</v>
      </c>
      <c r="E152" s="252" t="s">
        <v>1</v>
      </c>
      <c r="F152" s="253" t="s">
        <v>235</v>
      </c>
      <c r="G152" s="251"/>
      <c r="H152" s="254">
        <v>11.4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135</v>
      </c>
      <c r="AU152" s="260" t="s">
        <v>85</v>
      </c>
      <c r="AV152" s="14" t="s">
        <v>85</v>
      </c>
      <c r="AW152" s="14" t="s">
        <v>32</v>
      </c>
      <c r="AX152" s="14" t="s">
        <v>76</v>
      </c>
      <c r="AY152" s="260" t="s">
        <v>126</v>
      </c>
    </row>
    <row r="153" s="15" customFormat="1">
      <c r="A153" s="15"/>
      <c r="B153" s="261"/>
      <c r="C153" s="262"/>
      <c r="D153" s="241" t="s">
        <v>135</v>
      </c>
      <c r="E153" s="263" t="s">
        <v>1</v>
      </c>
      <c r="F153" s="264" t="s">
        <v>138</v>
      </c>
      <c r="G153" s="262"/>
      <c r="H153" s="265">
        <v>11.4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1" t="s">
        <v>135</v>
      </c>
      <c r="AU153" s="271" t="s">
        <v>85</v>
      </c>
      <c r="AV153" s="15" t="s">
        <v>133</v>
      </c>
      <c r="AW153" s="15" t="s">
        <v>32</v>
      </c>
      <c r="AX153" s="15" t="s">
        <v>83</v>
      </c>
      <c r="AY153" s="271" t="s">
        <v>126</v>
      </c>
    </row>
    <row r="154" s="2" customFormat="1" ht="33" customHeight="1">
      <c r="A154" s="38"/>
      <c r="B154" s="39"/>
      <c r="C154" s="226" t="s">
        <v>162</v>
      </c>
      <c r="D154" s="226" t="s">
        <v>128</v>
      </c>
      <c r="E154" s="227" t="s">
        <v>236</v>
      </c>
      <c r="F154" s="228" t="s">
        <v>237</v>
      </c>
      <c r="G154" s="229" t="s">
        <v>158</v>
      </c>
      <c r="H154" s="230">
        <v>27.199999999999999</v>
      </c>
      <c r="I154" s="231"/>
      <c r="J154" s="232">
        <f>ROUND(I154*H154,2)</f>
        <v>0</v>
      </c>
      <c r="K154" s="228" t="s">
        <v>132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133</v>
      </c>
      <c r="AT154" s="237" t="s">
        <v>128</v>
      </c>
      <c r="AU154" s="237" t="s">
        <v>85</v>
      </c>
      <c r="AY154" s="17" t="s">
        <v>126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133</v>
      </c>
      <c r="BM154" s="237" t="s">
        <v>238</v>
      </c>
    </row>
    <row r="155" s="13" customFormat="1">
      <c r="A155" s="13"/>
      <c r="B155" s="239"/>
      <c r="C155" s="240"/>
      <c r="D155" s="241" t="s">
        <v>135</v>
      </c>
      <c r="E155" s="242" t="s">
        <v>1</v>
      </c>
      <c r="F155" s="243" t="s">
        <v>239</v>
      </c>
      <c r="G155" s="240"/>
      <c r="H155" s="242" t="s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135</v>
      </c>
      <c r="AU155" s="249" t="s">
        <v>85</v>
      </c>
      <c r="AV155" s="13" t="s">
        <v>83</v>
      </c>
      <c r="AW155" s="13" t="s">
        <v>32</v>
      </c>
      <c r="AX155" s="13" t="s">
        <v>76</v>
      </c>
      <c r="AY155" s="249" t="s">
        <v>126</v>
      </c>
    </row>
    <row r="156" s="14" customFormat="1">
      <c r="A156" s="14"/>
      <c r="B156" s="250"/>
      <c r="C156" s="251"/>
      <c r="D156" s="241" t="s">
        <v>135</v>
      </c>
      <c r="E156" s="252" t="s">
        <v>1</v>
      </c>
      <c r="F156" s="253" t="s">
        <v>240</v>
      </c>
      <c r="G156" s="251"/>
      <c r="H156" s="254">
        <v>27.199999999999999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135</v>
      </c>
      <c r="AU156" s="260" t="s">
        <v>85</v>
      </c>
      <c r="AV156" s="14" t="s">
        <v>85</v>
      </c>
      <c r="AW156" s="14" t="s">
        <v>32</v>
      </c>
      <c r="AX156" s="14" t="s">
        <v>76</v>
      </c>
      <c r="AY156" s="260" t="s">
        <v>126</v>
      </c>
    </row>
    <row r="157" s="15" customFormat="1">
      <c r="A157" s="15"/>
      <c r="B157" s="261"/>
      <c r="C157" s="262"/>
      <c r="D157" s="241" t="s">
        <v>135</v>
      </c>
      <c r="E157" s="263" t="s">
        <v>1</v>
      </c>
      <c r="F157" s="264" t="s">
        <v>138</v>
      </c>
      <c r="G157" s="262"/>
      <c r="H157" s="265">
        <v>27.199999999999999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1" t="s">
        <v>135</v>
      </c>
      <c r="AU157" s="271" t="s">
        <v>85</v>
      </c>
      <c r="AV157" s="15" t="s">
        <v>133</v>
      </c>
      <c r="AW157" s="15" t="s">
        <v>32</v>
      </c>
      <c r="AX157" s="15" t="s">
        <v>83</v>
      </c>
      <c r="AY157" s="271" t="s">
        <v>126</v>
      </c>
    </row>
    <row r="158" s="2" customFormat="1" ht="33" customHeight="1">
      <c r="A158" s="38"/>
      <c r="B158" s="39"/>
      <c r="C158" s="226" t="s">
        <v>169</v>
      </c>
      <c r="D158" s="226" t="s">
        <v>128</v>
      </c>
      <c r="E158" s="227" t="s">
        <v>241</v>
      </c>
      <c r="F158" s="228" t="s">
        <v>242</v>
      </c>
      <c r="G158" s="229" t="s">
        <v>158</v>
      </c>
      <c r="H158" s="230">
        <v>8.5500000000000007</v>
      </c>
      <c r="I158" s="231"/>
      <c r="J158" s="232">
        <f>ROUND(I158*H158,2)</f>
        <v>0</v>
      </c>
      <c r="K158" s="228" t="s">
        <v>132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133</v>
      </c>
      <c r="AT158" s="237" t="s">
        <v>128</v>
      </c>
      <c r="AU158" s="237" t="s">
        <v>85</v>
      </c>
      <c r="AY158" s="17" t="s">
        <v>126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133</v>
      </c>
      <c r="BM158" s="237" t="s">
        <v>243</v>
      </c>
    </row>
    <row r="159" s="13" customFormat="1">
      <c r="A159" s="13"/>
      <c r="B159" s="239"/>
      <c r="C159" s="240"/>
      <c r="D159" s="241" t="s">
        <v>135</v>
      </c>
      <c r="E159" s="242" t="s">
        <v>1</v>
      </c>
      <c r="F159" s="243" t="s">
        <v>244</v>
      </c>
      <c r="G159" s="240"/>
      <c r="H159" s="242" t="s">
        <v>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135</v>
      </c>
      <c r="AU159" s="249" t="s">
        <v>85</v>
      </c>
      <c r="AV159" s="13" t="s">
        <v>83</v>
      </c>
      <c r="AW159" s="13" t="s">
        <v>32</v>
      </c>
      <c r="AX159" s="13" t="s">
        <v>76</v>
      </c>
      <c r="AY159" s="249" t="s">
        <v>126</v>
      </c>
    </row>
    <row r="160" s="14" customFormat="1">
      <c r="A160" s="14"/>
      <c r="B160" s="250"/>
      <c r="C160" s="251"/>
      <c r="D160" s="241" t="s">
        <v>135</v>
      </c>
      <c r="E160" s="252" t="s">
        <v>1</v>
      </c>
      <c r="F160" s="253" t="s">
        <v>245</v>
      </c>
      <c r="G160" s="251"/>
      <c r="H160" s="254">
        <v>8.5500000000000007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135</v>
      </c>
      <c r="AU160" s="260" t="s">
        <v>85</v>
      </c>
      <c r="AV160" s="14" t="s">
        <v>85</v>
      </c>
      <c r="AW160" s="14" t="s">
        <v>32</v>
      </c>
      <c r="AX160" s="14" t="s">
        <v>76</v>
      </c>
      <c r="AY160" s="260" t="s">
        <v>126</v>
      </c>
    </row>
    <row r="161" s="15" customFormat="1">
      <c r="A161" s="15"/>
      <c r="B161" s="261"/>
      <c r="C161" s="262"/>
      <c r="D161" s="241" t="s">
        <v>135</v>
      </c>
      <c r="E161" s="263" t="s">
        <v>1</v>
      </c>
      <c r="F161" s="264" t="s">
        <v>138</v>
      </c>
      <c r="G161" s="262"/>
      <c r="H161" s="265">
        <v>8.5500000000000007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1" t="s">
        <v>135</v>
      </c>
      <c r="AU161" s="271" t="s">
        <v>85</v>
      </c>
      <c r="AV161" s="15" t="s">
        <v>133</v>
      </c>
      <c r="AW161" s="15" t="s">
        <v>32</v>
      </c>
      <c r="AX161" s="15" t="s">
        <v>83</v>
      </c>
      <c r="AY161" s="271" t="s">
        <v>126</v>
      </c>
    </row>
    <row r="162" s="2" customFormat="1" ht="33" customHeight="1">
      <c r="A162" s="38"/>
      <c r="B162" s="39"/>
      <c r="C162" s="226" t="s">
        <v>177</v>
      </c>
      <c r="D162" s="226" t="s">
        <v>128</v>
      </c>
      <c r="E162" s="227" t="s">
        <v>246</v>
      </c>
      <c r="F162" s="228" t="s">
        <v>247</v>
      </c>
      <c r="G162" s="229" t="s">
        <v>158</v>
      </c>
      <c r="H162" s="230">
        <v>40.799999999999997</v>
      </c>
      <c r="I162" s="231"/>
      <c r="J162" s="232">
        <f>ROUND(I162*H162,2)</f>
        <v>0</v>
      </c>
      <c r="K162" s="228" t="s">
        <v>132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133</v>
      </c>
      <c r="AT162" s="237" t="s">
        <v>128</v>
      </c>
      <c r="AU162" s="237" t="s">
        <v>85</v>
      </c>
      <c r="AY162" s="17" t="s">
        <v>126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133</v>
      </c>
      <c r="BM162" s="237" t="s">
        <v>248</v>
      </c>
    </row>
    <row r="163" s="13" customFormat="1">
      <c r="A163" s="13"/>
      <c r="B163" s="239"/>
      <c r="C163" s="240"/>
      <c r="D163" s="241" t="s">
        <v>135</v>
      </c>
      <c r="E163" s="242" t="s">
        <v>1</v>
      </c>
      <c r="F163" s="243" t="s">
        <v>249</v>
      </c>
      <c r="G163" s="240"/>
      <c r="H163" s="242" t="s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135</v>
      </c>
      <c r="AU163" s="249" t="s">
        <v>85</v>
      </c>
      <c r="AV163" s="13" t="s">
        <v>83</v>
      </c>
      <c r="AW163" s="13" t="s">
        <v>32</v>
      </c>
      <c r="AX163" s="13" t="s">
        <v>76</v>
      </c>
      <c r="AY163" s="249" t="s">
        <v>126</v>
      </c>
    </row>
    <row r="164" s="14" customFormat="1">
      <c r="A164" s="14"/>
      <c r="B164" s="250"/>
      <c r="C164" s="251"/>
      <c r="D164" s="241" t="s">
        <v>135</v>
      </c>
      <c r="E164" s="252" t="s">
        <v>1</v>
      </c>
      <c r="F164" s="253" t="s">
        <v>250</v>
      </c>
      <c r="G164" s="251"/>
      <c r="H164" s="254">
        <v>40.799999999999997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135</v>
      </c>
      <c r="AU164" s="260" t="s">
        <v>85</v>
      </c>
      <c r="AV164" s="14" t="s">
        <v>85</v>
      </c>
      <c r="AW164" s="14" t="s">
        <v>32</v>
      </c>
      <c r="AX164" s="14" t="s">
        <v>76</v>
      </c>
      <c r="AY164" s="260" t="s">
        <v>126</v>
      </c>
    </row>
    <row r="165" s="15" customFormat="1">
      <c r="A165" s="15"/>
      <c r="B165" s="261"/>
      <c r="C165" s="262"/>
      <c r="D165" s="241" t="s">
        <v>135</v>
      </c>
      <c r="E165" s="263" t="s">
        <v>1</v>
      </c>
      <c r="F165" s="264" t="s">
        <v>138</v>
      </c>
      <c r="G165" s="262"/>
      <c r="H165" s="265">
        <v>40.799999999999997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1" t="s">
        <v>135</v>
      </c>
      <c r="AU165" s="271" t="s">
        <v>85</v>
      </c>
      <c r="AV165" s="15" t="s">
        <v>133</v>
      </c>
      <c r="AW165" s="15" t="s">
        <v>32</v>
      </c>
      <c r="AX165" s="15" t="s">
        <v>83</v>
      </c>
      <c r="AY165" s="271" t="s">
        <v>126</v>
      </c>
    </row>
    <row r="166" s="2" customFormat="1" ht="33" customHeight="1">
      <c r="A166" s="38"/>
      <c r="B166" s="39"/>
      <c r="C166" s="226" t="s">
        <v>167</v>
      </c>
      <c r="D166" s="226" t="s">
        <v>128</v>
      </c>
      <c r="E166" s="227" t="s">
        <v>251</v>
      </c>
      <c r="F166" s="228" t="s">
        <v>252</v>
      </c>
      <c r="G166" s="229" t="s">
        <v>158</v>
      </c>
      <c r="H166" s="230">
        <v>8.5500000000000007</v>
      </c>
      <c r="I166" s="231"/>
      <c r="J166" s="232">
        <f>ROUND(I166*H166,2)</f>
        <v>0</v>
      </c>
      <c r="K166" s="228" t="s">
        <v>132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133</v>
      </c>
      <c r="AT166" s="237" t="s">
        <v>128</v>
      </c>
      <c r="AU166" s="237" t="s">
        <v>85</v>
      </c>
      <c r="AY166" s="17" t="s">
        <v>126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133</v>
      </c>
      <c r="BM166" s="237" t="s">
        <v>253</v>
      </c>
    </row>
    <row r="167" s="13" customFormat="1">
      <c r="A167" s="13"/>
      <c r="B167" s="239"/>
      <c r="C167" s="240"/>
      <c r="D167" s="241" t="s">
        <v>135</v>
      </c>
      <c r="E167" s="242" t="s">
        <v>1</v>
      </c>
      <c r="F167" s="243" t="s">
        <v>254</v>
      </c>
      <c r="G167" s="240"/>
      <c r="H167" s="242" t="s">
        <v>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135</v>
      </c>
      <c r="AU167" s="249" t="s">
        <v>85</v>
      </c>
      <c r="AV167" s="13" t="s">
        <v>83</v>
      </c>
      <c r="AW167" s="13" t="s">
        <v>32</v>
      </c>
      <c r="AX167" s="13" t="s">
        <v>76</v>
      </c>
      <c r="AY167" s="249" t="s">
        <v>126</v>
      </c>
    </row>
    <row r="168" s="14" customFormat="1">
      <c r="A168" s="14"/>
      <c r="B168" s="250"/>
      <c r="C168" s="251"/>
      <c r="D168" s="241" t="s">
        <v>135</v>
      </c>
      <c r="E168" s="252" t="s">
        <v>1</v>
      </c>
      <c r="F168" s="253" t="s">
        <v>245</v>
      </c>
      <c r="G168" s="251"/>
      <c r="H168" s="254">
        <v>8.5500000000000007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135</v>
      </c>
      <c r="AU168" s="260" t="s">
        <v>85</v>
      </c>
      <c r="AV168" s="14" t="s">
        <v>85</v>
      </c>
      <c r="AW168" s="14" t="s">
        <v>32</v>
      </c>
      <c r="AX168" s="14" t="s">
        <v>76</v>
      </c>
      <c r="AY168" s="260" t="s">
        <v>126</v>
      </c>
    </row>
    <row r="169" s="15" customFormat="1">
      <c r="A169" s="15"/>
      <c r="B169" s="261"/>
      <c r="C169" s="262"/>
      <c r="D169" s="241" t="s">
        <v>135</v>
      </c>
      <c r="E169" s="263" t="s">
        <v>1</v>
      </c>
      <c r="F169" s="264" t="s">
        <v>138</v>
      </c>
      <c r="G169" s="262"/>
      <c r="H169" s="265">
        <v>8.5500000000000007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1" t="s">
        <v>135</v>
      </c>
      <c r="AU169" s="271" t="s">
        <v>85</v>
      </c>
      <c r="AV169" s="15" t="s">
        <v>133</v>
      </c>
      <c r="AW169" s="15" t="s">
        <v>32</v>
      </c>
      <c r="AX169" s="15" t="s">
        <v>83</v>
      </c>
      <c r="AY169" s="271" t="s">
        <v>126</v>
      </c>
    </row>
    <row r="170" s="2" customFormat="1" ht="24.15" customHeight="1">
      <c r="A170" s="38"/>
      <c r="B170" s="39"/>
      <c r="C170" s="226" t="s">
        <v>189</v>
      </c>
      <c r="D170" s="226" t="s">
        <v>128</v>
      </c>
      <c r="E170" s="227" t="s">
        <v>255</v>
      </c>
      <c r="F170" s="228" t="s">
        <v>256</v>
      </c>
      <c r="G170" s="229" t="s">
        <v>158</v>
      </c>
      <c r="H170" s="230">
        <v>68</v>
      </c>
      <c r="I170" s="231"/>
      <c r="J170" s="232">
        <f>ROUND(I170*H170,2)</f>
        <v>0</v>
      </c>
      <c r="K170" s="228" t="s">
        <v>132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133</v>
      </c>
      <c r="AT170" s="237" t="s">
        <v>128</v>
      </c>
      <c r="AU170" s="237" t="s">
        <v>85</v>
      </c>
      <c r="AY170" s="17" t="s">
        <v>126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133</v>
      </c>
      <c r="BM170" s="237" t="s">
        <v>257</v>
      </c>
    </row>
    <row r="171" s="13" customFormat="1">
      <c r="A171" s="13"/>
      <c r="B171" s="239"/>
      <c r="C171" s="240"/>
      <c r="D171" s="241" t="s">
        <v>135</v>
      </c>
      <c r="E171" s="242" t="s">
        <v>1</v>
      </c>
      <c r="F171" s="243" t="s">
        <v>258</v>
      </c>
      <c r="G171" s="240"/>
      <c r="H171" s="242" t="s">
        <v>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135</v>
      </c>
      <c r="AU171" s="249" t="s">
        <v>85</v>
      </c>
      <c r="AV171" s="13" t="s">
        <v>83</v>
      </c>
      <c r="AW171" s="13" t="s">
        <v>32</v>
      </c>
      <c r="AX171" s="13" t="s">
        <v>76</v>
      </c>
      <c r="AY171" s="249" t="s">
        <v>126</v>
      </c>
    </row>
    <row r="172" s="14" customFormat="1">
      <c r="A172" s="14"/>
      <c r="B172" s="250"/>
      <c r="C172" s="251"/>
      <c r="D172" s="241" t="s">
        <v>135</v>
      </c>
      <c r="E172" s="252" t="s">
        <v>1</v>
      </c>
      <c r="F172" s="253" t="s">
        <v>259</v>
      </c>
      <c r="G172" s="251"/>
      <c r="H172" s="254">
        <v>68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135</v>
      </c>
      <c r="AU172" s="260" t="s">
        <v>85</v>
      </c>
      <c r="AV172" s="14" t="s">
        <v>85</v>
      </c>
      <c r="AW172" s="14" t="s">
        <v>32</v>
      </c>
      <c r="AX172" s="14" t="s">
        <v>76</v>
      </c>
      <c r="AY172" s="260" t="s">
        <v>126</v>
      </c>
    </row>
    <row r="173" s="15" customFormat="1">
      <c r="A173" s="15"/>
      <c r="B173" s="261"/>
      <c r="C173" s="262"/>
      <c r="D173" s="241" t="s">
        <v>135</v>
      </c>
      <c r="E173" s="263" t="s">
        <v>1</v>
      </c>
      <c r="F173" s="264" t="s">
        <v>138</v>
      </c>
      <c r="G173" s="262"/>
      <c r="H173" s="265">
        <v>68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1" t="s">
        <v>135</v>
      </c>
      <c r="AU173" s="271" t="s">
        <v>85</v>
      </c>
      <c r="AV173" s="15" t="s">
        <v>133</v>
      </c>
      <c r="AW173" s="15" t="s">
        <v>32</v>
      </c>
      <c r="AX173" s="15" t="s">
        <v>83</v>
      </c>
      <c r="AY173" s="271" t="s">
        <v>126</v>
      </c>
    </row>
    <row r="174" s="2" customFormat="1" ht="24.15" customHeight="1">
      <c r="A174" s="38"/>
      <c r="B174" s="39"/>
      <c r="C174" s="226" t="s">
        <v>193</v>
      </c>
      <c r="D174" s="226" t="s">
        <v>128</v>
      </c>
      <c r="E174" s="227" t="s">
        <v>255</v>
      </c>
      <c r="F174" s="228" t="s">
        <v>256</v>
      </c>
      <c r="G174" s="229" t="s">
        <v>158</v>
      </c>
      <c r="H174" s="230">
        <v>2.8500000000000001</v>
      </c>
      <c r="I174" s="231"/>
      <c r="J174" s="232">
        <f>ROUND(I174*H174,2)</f>
        <v>0</v>
      </c>
      <c r="K174" s="228" t="s">
        <v>132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133</v>
      </c>
      <c r="AT174" s="237" t="s">
        <v>128</v>
      </c>
      <c r="AU174" s="237" t="s">
        <v>85</v>
      </c>
      <c r="AY174" s="17" t="s">
        <v>126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133</v>
      </c>
      <c r="BM174" s="237" t="s">
        <v>260</v>
      </c>
    </row>
    <row r="175" s="13" customFormat="1">
      <c r="A175" s="13"/>
      <c r="B175" s="239"/>
      <c r="C175" s="240"/>
      <c r="D175" s="241" t="s">
        <v>135</v>
      </c>
      <c r="E175" s="242" t="s">
        <v>1</v>
      </c>
      <c r="F175" s="243" t="s">
        <v>261</v>
      </c>
      <c r="G175" s="240"/>
      <c r="H175" s="242" t="s">
        <v>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135</v>
      </c>
      <c r="AU175" s="249" t="s">
        <v>85</v>
      </c>
      <c r="AV175" s="13" t="s">
        <v>83</v>
      </c>
      <c r="AW175" s="13" t="s">
        <v>32</v>
      </c>
      <c r="AX175" s="13" t="s">
        <v>76</v>
      </c>
      <c r="AY175" s="249" t="s">
        <v>126</v>
      </c>
    </row>
    <row r="176" s="14" customFormat="1">
      <c r="A176" s="14"/>
      <c r="B176" s="250"/>
      <c r="C176" s="251"/>
      <c r="D176" s="241" t="s">
        <v>135</v>
      </c>
      <c r="E176" s="252" t="s">
        <v>1</v>
      </c>
      <c r="F176" s="253" t="s">
        <v>262</v>
      </c>
      <c r="G176" s="251"/>
      <c r="H176" s="254">
        <v>2.8500000000000001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135</v>
      </c>
      <c r="AU176" s="260" t="s">
        <v>85</v>
      </c>
      <c r="AV176" s="14" t="s">
        <v>85</v>
      </c>
      <c r="AW176" s="14" t="s">
        <v>32</v>
      </c>
      <c r="AX176" s="14" t="s">
        <v>76</v>
      </c>
      <c r="AY176" s="260" t="s">
        <v>126</v>
      </c>
    </row>
    <row r="177" s="15" customFormat="1">
      <c r="A177" s="15"/>
      <c r="B177" s="261"/>
      <c r="C177" s="262"/>
      <c r="D177" s="241" t="s">
        <v>135</v>
      </c>
      <c r="E177" s="263" t="s">
        <v>1</v>
      </c>
      <c r="F177" s="264" t="s">
        <v>138</v>
      </c>
      <c r="G177" s="262"/>
      <c r="H177" s="265">
        <v>2.8500000000000001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1" t="s">
        <v>135</v>
      </c>
      <c r="AU177" s="271" t="s">
        <v>85</v>
      </c>
      <c r="AV177" s="15" t="s">
        <v>133</v>
      </c>
      <c r="AW177" s="15" t="s">
        <v>32</v>
      </c>
      <c r="AX177" s="15" t="s">
        <v>83</v>
      </c>
      <c r="AY177" s="271" t="s">
        <v>126</v>
      </c>
    </row>
    <row r="178" s="2" customFormat="1" ht="24.15" customHeight="1">
      <c r="A178" s="38"/>
      <c r="B178" s="39"/>
      <c r="C178" s="226" t="s">
        <v>8</v>
      </c>
      <c r="D178" s="226" t="s">
        <v>128</v>
      </c>
      <c r="E178" s="227" t="s">
        <v>255</v>
      </c>
      <c r="F178" s="228" t="s">
        <v>256</v>
      </c>
      <c r="G178" s="229" t="s">
        <v>158</v>
      </c>
      <c r="H178" s="230">
        <v>1</v>
      </c>
      <c r="I178" s="231"/>
      <c r="J178" s="232">
        <f>ROUND(I178*H178,2)</f>
        <v>0</v>
      </c>
      <c r="K178" s="228" t="s">
        <v>132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133</v>
      </c>
      <c r="AT178" s="237" t="s">
        <v>128</v>
      </c>
      <c r="AU178" s="237" t="s">
        <v>85</v>
      </c>
      <c r="AY178" s="17" t="s">
        <v>126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133</v>
      </c>
      <c r="BM178" s="237" t="s">
        <v>263</v>
      </c>
    </row>
    <row r="179" s="13" customFormat="1">
      <c r="A179" s="13"/>
      <c r="B179" s="239"/>
      <c r="C179" s="240"/>
      <c r="D179" s="241" t="s">
        <v>135</v>
      </c>
      <c r="E179" s="242" t="s">
        <v>1</v>
      </c>
      <c r="F179" s="243" t="s">
        <v>230</v>
      </c>
      <c r="G179" s="240"/>
      <c r="H179" s="242" t="s">
        <v>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135</v>
      </c>
      <c r="AU179" s="249" t="s">
        <v>85</v>
      </c>
      <c r="AV179" s="13" t="s">
        <v>83</v>
      </c>
      <c r="AW179" s="13" t="s">
        <v>32</v>
      </c>
      <c r="AX179" s="13" t="s">
        <v>76</v>
      </c>
      <c r="AY179" s="249" t="s">
        <v>126</v>
      </c>
    </row>
    <row r="180" s="14" customFormat="1">
      <c r="A180" s="14"/>
      <c r="B180" s="250"/>
      <c r="C180" s="251"/>
      <c r="D180" s="241" t="s">
        <v>135</v>
      </c>
      <c r="E180" s="252" t="s">
        <v>1</v>
      </c>
      <c r="F180" s="253" t="s">
        <v>83</v>
      </c>
      <c r="G180" s="251"/>
      <c r="H180" s="254">
        <v>1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135</v>
      </c>
      <c r="AU180" s="260" t="s">
        <v>85</v>
      </c>
      <c r="AV180" s="14" t="s">
        <v>85</v>
      </c>
      <c r="AW180" s="14" t="s">
        <v>32</v>
      </c>
      <c r="AX180" s="14" t="s">
        <v>76</v>
      </c>
      <c r="AY180" s="260" t="s">
        <v>126</v>
      </c>
    </row>
    <row r="181" s="15" customFormat="1">
      <c r="A181" s="15"/>
      <c r="B181" s="261"/>
      <c r="C181" s="262"/>
      <c r="D181" s="241" t="s">
        <v>135</v>
      </c>
      <c r="E181" s="263" t="s">
        <v>1</v>
      </c>
      <c r="F181" s="264" t="s">
        <v>138</v>
      </c>
      <c r="G181" s="262"/>
      <c r="H181" s="265">
        <v>1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1" t="s">
        <v>135</v>
      </c>
      <c r="AU181" s="271" t="s">
        <v>85</v>
      </c>
      <c r="AV181" s="15" t="s">
        <v>133</v>
      </c>
      <c r="AW181" s="15" t="s">
        <v>32</v>
      </c>
      <c r="AX181" s="15" t="s">
        <v>83</v>
      </c>
      <c r="AY181" s="271" t="s">
        <v>126</v>
      </c>
    </row>
    <row r="182" s="2" customFormat="1" ht="24.15" customHeight="1">
      <c r="A182" s="38"/>
      <c r="B182" s="39"/>
      <c r="C182" s="226" t="s">
        <v>264</v>
      </c>
      <c r="D182" s="226" t="s">
        <v>128</v>
      </c>
      <c r="E182" s="227" t="s">
        <v>255</v>
      </c>
      <c r="F182" s="228" t="s">
        <v>256</v>
      </c>
      <c r="G182" s="229" t="s">
        <v>158</v>
      </c>
      <c r="H182" s="230">
        <v>32</v>
      </c>
      <c r="I182" s="231"/>
      <c r="J182" s="232">
        <f>ROUND(I182*H182,2)</f>
        <v>0</v>
      </c>
      <c r="K182" s="228" t="s">
        <v>132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133</v>
      </c>
      <c r="AT182" s="237" t="s">
        <v>128</v>
      </c>
      <c r="AU182" s="237" t="s">
        <v>85</v>
      </c>
      <c r="AY182" s="17" t="s">
        <v>126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133</v>
      </c>
      <c r="BM182" s="237" t="s">
        <v>265</v>
      </c>
    </row>
    <row r="183" s="13" customFormat="1">
      <c r="A183" s="13"/>
      <c r="B183" s="239"/>
      <c r="C183" s="240"/>
      <c r="D183" s="241" t="s">
        <v>135</v>
      </c>
      <c r="E183" s="242" t="s">
        <v>1</v>
      </c>
      <c r="F183" s="243" t="s">
        <v>266</v>
      </c>
      <c r="G183" s="240"/>
      <c r="H183" s="242" t="s">
        <v>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135</v>
      </c>
      <c r="AU183" s="249" t="s">
        <v>85</v>
      </c>
      <c r="AV183" s="13" t="s">
        <v>83</v>
      </c>
      <c r="AW183" s="13" t="s">
        <v>32</v>
      </c>
      <c r="AX183" s="13" t="s">
        <v>76</v>
      </c>
      <c r="AY183" s="249" t="s">
        <v>126</v>
      </c>
    </row>
    <row r="184" s="14" customFormat="1">
      <c r="A184" s="14"/>
      <c r="B184" s="250"/>
      <c r="C184" s="251"/>
      <c r="D184" s="241" t="s">
        <v>135</v>
      </c>
      <c r="E184" s="252" t="s">
        <v>1</v>
      </c>
      <c r="F184" s="253" t="s">
        <v>267</v>
      </c>
      <c r="G184" s="251"/>
      <c r="H184" s="254">
        <v>32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135</v>
      </c>
      <c r="AU184" s="260" t="s">
        <v>85</v>
      </c>
      <c r="AV184" s="14" t="s">
        <v>85</v>
      </c>
      <c r="AW184" s="14" t="s">
        <v>32</v>
      </c>
      <c r="AX184" s="14" t="s">
        <v>76</v>
      </c>
      <c r="AY184" s="260" t="s">
        <v>126</v>
      </c>
    </row>
    <row r="185" s="15" customFormat="1">
      <c r="A185" s="15"/>
      <c r="B185" s="261"/>
      <c r="C185" s="262"/>
      <c r="D185" s="241" t="s">
        <v>135</v>
      </c>
      <c r="E185" s="263" t="s">
        <v>1</v>
      </c>
      <c r="F185" s="264" t="s">
        <v>138</v>
      </c>
      <c r="G185" s="262"/>
      <c r="H185" s="265">
        <v>32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1" t="s">
        <v>135</v>
      </c>
      <c r="AU185" s="271" t="s">
        <v>85</v>
      </c>
      <c r="AV185" s="15" t="s">
        <v>133</v>
      </c>
      <c r="AW185" s="15" t="s">
        <v>32</v>
      </c>
      <c r="AX185" s="15" t="s">
        <v>83</v>
      </c>
      <c r="AY185" s="271" t="s">
        <v>126</v>
      </c>
    </row>
    <row r="186" s="2" customFormat="1" ht="21.75" customHeight="1">
      <c r="A186" s="38"/>
      <c r="B186" s="39"/>
      <c r="C186" s="226" t="s">
        <v>268</v>
      </c>
      <c r="D186" s="226" t="s">
        <v>128</v>
      </c>
      <c r="E186" s="227" t="s">
        <v>269</v>
      </c>
      <c r="F186" s="228" t="s">
        <v>270</v>
      </c>
      <c r="G186" s="229" t="s">
        <v>131</v>
      </c>
      <c r="H186" s="230">
        <v>66</v>
      </c>
      <c r="I186" s="231"/>
      <c r="J186" s="232">
        <f>ROUND(I186*H186,2)</f>
        <v>0</v>
      </c>
      <c r="K186" s="228" t="s">
        <v>132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0.00199</v>
      </c>
      <c r="R186" s="235">
        <f>Q186*H186</f>
        <v>0.13134000000000001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133</v>
      </c>
      <c r="AT186" s="237" t="s">
        <v>128</v>
      </c>
      <c r="AU186" s="237" t="s">
        <v>85</v>
      </c>
      <c r="AY186" s="17" t="s">
        <v>126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133</v>
      </c>
      <c r="BM186" s="237" t="s">
        <v>271</v>
      </c>
    </row>
    <row r="187" s="13" customFormat="1">
      <c r="A187" s="13"/>
      <c r="B187" s="239"/>
      <c r="C187" s="240"/>
      <c r="D187" s="241" t="s">
        <v>135</v>
      </c>
      <c r="E187" s="242" t="s">
        <v>1</v>
      </c>
      <c r="F187" s="243" t="s">
        <v>272</v>
      </c>
      <c r="G187" s="240"/>
      <c r="H187" s="242" t="s">
        <v>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135</v>
      </c>
      <c r="AU187" s="249" t="s">
        <v>85</v>
      </c>
      <c r="AV187" s="13" t="s">
        <v>83</v>
      </c>
      <c r="AW187" s="13" t="s">
        <v>32</v>
      </c>
      <c r="AX187" s="13" t="s">
        <v>76</v>
      </c>
      <c r="AY187" s="249" t="s">
        <v>126</v>
      </c>
    </row>
    <row r="188" s="14" customFormat="1">
      <c r="A188" s="14"/>
      <c r="B188" s="250"/>
      <c r="C188" s="251"/>
      <c r="D188" s="241" t="s">
        <v>135</v>
      </c>
      <c r="E188" s="252" t="s">
        <v>1</v>
      </c>
      <c r="F188" s="253" t="s">
        <v>273</v>
      </c>
      <c r="G188" s="251"/>
      <c r="H188" s="254">
        <v>66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0" t="s">
        <v>135</v>
      </c>
      <c r="AU188" s="260" t="s">
        <v>85</v>
      </c>
      <c r="AV188" s="14" t="s">
        <v>85</v>
      </c>
      <c r="AW188" s="14" t="s">
        <v>32</v>
      </c>
      <c r="AX188" s="14" t="s">
        <v>76</v>
      </c>
      <c r="AY188" s="260" t="s">
        <v>126</v>
      </c>
    </row>
    <row r="189" s="15" customFormat="1">
      <c r="A189" s="15"/>
      <c r="B189" s="261"/>
      <c r="C189" s="262"/>
      <c r="D189" s="241" t="s">
        <v>135</v>
      </c>
      <c r="E189" s="263" t="s">
        <v>1</v>
      </c>
      <c r="F189" s="264" t="s">
        <v>138</v>
      </c>
      <c r="G189" s="262"/>
      <c r="H189" s="265">
        <v>66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1" t="s">
        <v>135</v>
      </c>
      <c r="AU189" s="271" t="s">
        <v>85</v>
      </c>
      <c r="AV189" s="15" t="s">
        <v>133</v>
      </c>
      <c r="AW189" s="15" t="s">
        <v>32</v>
      </c>
      <c r="AX189" s="15" t="s">
        <v>83</v>
      </c>
      <c r="AY189" s="271" t="s">
        <v>126</v>
      </c>
    </row>
    <row r="190" s="2" customFormat="1" ht="24.15" customHeight="1">
      <c r="A190" s="38"/>
      <c r="B190" s="39"/>
      <c r="C190" s="226" t="s">
        <v>274</v>
      </c>
      <c r="D190" s="226" t="s">
        <v>128</v>
      </c>
      <c r="E190" s="227" t="s">
        <v>275</v>
      </c>
      <c r="F190" s="228" t="s">
        <v>276</v>
      </c>
      <c r="G190" s="229" t="s">
        <v>131</v>
      </c>
      <c r="H190" s="230">
        <v>66</v>
      </c>
      <c r="I190" s="231"/>
      <c r="J190" s="232">
        <f>ROUND(I190*H190,2)</f>
        <v>0</v>
      </c>
      <c r="K190" s="228" t="s">
        <v>132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133</v>
      </c>
      <c r="AT190" s="237" t="s">
        <v>128</v>
      </c>
      <c r="AU190" s="237" t="s">
        <v>85</v>
      </c>
      <c r="AY190" s="17" t="s">
        <v>126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133</v>
      </c>
      <c r="BM190" s="237" t="s">
        <v>277</v>
      </c>
    </row>
    <row r="191" s="13" customFormat="1">
      <c r="A191" s="13"/>
      <c r="B191" s="239"/>
      <c r="C191" s="240"/>
      <c r="D191" s="241" t="s">
        <v>135</v>
      </c>
      <c r="E191" s="242" t="s">
        <v>1</v>
      </c>
      <c r="F191" s="243" t="s">
        <v>278</v>
      </c>
      <c r="G191" s="240"/>
      <c r="H191" s="242" t="s">
        <v>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135</v>
      </c>
      <c r="AU191" s="249" t="s">
        <v>85</v>
      </c>
      <c r="AV191" s="13" t="s">
        <v>83</v>
      </c>
      <c r="AW191" s="13" t="s">
        <v>32</v>
      </c>
      <c r="AX191" s="13" t="s">
        <v>76</v>
      </c>
      <c r="AY191" s="249" t="s">
        <v>126</v>
      </c>
    </row>
    <row r="192" s="14" customFormat="1">
      <c r="A192" s="14"/>
      <c r="B192" s="250"/>
      <c r="C192" s="251"/>
      <c r="D192" s="241" t="s">
        <v>135</v>
      </c>
      <c r="E192" s="252" t="s">
        <v>1</v>
      </c>
      <c r="F192" s="253" t="s">
        <v>279</v>
      </c>
      <c r="G192" s="251"/>
      <c r="H192" s="254">
        <v>66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135</v>
      </c>
      <c r="AU192" s="260" t="s">
        <v>85</v>
      </c>
      <c r="AV192" s="14" t="s">
        <v>85</v>
      </c>
      <c r="AW192" s="14" t="s">
        <v>32</v>
      </c>
      <c r="AX192" s="14" t="s">
        <v>76</v>
      </c>
      <c r="AY192" s="260" t="s">
        <v>126</v>
      </c>
    </row>
    <row r="193" s="15" customFormat="1">
      <c r="A193" s="15"/>
      <c r="B193" s="261"/>
      <c r="C193" s="262"/>
      <c r="D193" s="241" t="s">
        <v>135</v>
      </c>
      <c r="E193" s="263" t="s">
        <v>1</v>
      </c>
      <c r="F193" s="264" t="s">
        <v>138</v>
      </c>
      <c r="G193" s="262"/>
      <c r="H193" s="265">
        <v>66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1" t="s">
        <v>135</v>
      </c>
      <c r="AU193" s="271" t="s">
        <v>85</v>
      </c>
      <c r="AV193" s="15" t="s">
        <v>133</v>
      </c>
      <c r="AW193" s="15" t="s">
        <v>32</v>
      </c>
      <c r="AX193" s="15" t="s">
        <v>83</v>
      </c>
      <c r="AY193" s="271" t="s">
        <v>126</v>
      </c>
    </row>
    <row r="194" s="2" customFormat="1" ht="37.8" customHeight="1">
      <c r="A194" s="38"/>
      <c r="B194" s="39"/>
      <c r="C194" s="226" t="s">
        <v>280</v>
      </c>
      <c r="D194" s="226" t="s">
        <v>128</v>
      </c>
      <c r="E194" s="227" t="s">
        <v>156</v>
      </c>
      <c r="F194" s="228" t="s">
        <v>157</v>
      </c>
      <c r="G194" s="229" t="s">
        <v>158</v>
      </c>
      <c r="H194" s="230">
        <v>49.5</v>
      </c>
      <c r="I194" s="231"/>
      <c r="J194" s="232">
        <f>ROUND(I194*H194,2)</f>
        <v>0</v>
      </c>
      <c r="K194" s="228" t="s">
        <v>132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133</v>
      </c>
      <c r="AT194" s="237" t="s">
        <v>128</v>
      </c>
      <c r="AU194" s="237" t="s">
        <v>85</v>
      </c>
      <c r="AY194" s="17" t="s">
        <v>126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133</v>
      </c>
      <c r="BM194" s="237" t="s">
        <v>281</v>
      </c>
    </row>
    <row r="195" s="13" customFormat="1">
      <c r="A195" s="13"/>
      <c r="B195" s="239"/>
      <c r="C195" s="240"/>
      <c r="D195" s="241" t="s">
        <v>135</v>
      </c>
      <c r="E195" s="242" t="s">
        <v>1</v>
      </c>
      <c r="F195" s="243" t="s">
        <v>282</v>
      </c>
      <c r="G195" s="240"/>
      <c r="H195" s="242" t="s">
        <v>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135</v>
      </c>
      <c r="AU195" s="249" t="s">
        <v>85</v>
      </c>
      <c r="AV195" s="13" t="s">
        <v>83</v>
      </c>
      <c r="AW195" s="13" t="s">
        <v>32</v>
      </c>
      <c r="AX195" s="13" t="s">
        <v>76</v>
      </c>
      <c r="AY195" s="249" t="s">
        <v>126</v>
      </c>
    </row>
    <row r="196" s="14" customFormat="1">
      <c r="A196" s="14"/>
      <c r="B196" s="250"/>
      <c r="C196" s="251"/>
      <c r="D196" s="241" t="s">
        <v>135</v>
      </c>
      <c r="E196" s="252" t="s">
        <v>1</v>
      </c>
      <c r="F196" s="253" t="s">
        <v>283</v>
      </c>
      <c r="G196" s="251"/>
      <c r="H196" s="254">
        <v>49.5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135</v>
      </c>
      <c r="AU196" s="260" t="s">
        <v>85</v>
      </c>
      <c r="AV196" s="14" t="s">
        <v>85</v>
      </c>
      <c r="AW196" s="14" t="s">
        <v>32</v>
      </c>
      <c r="AX196" s="14" t="s">
        <v>76</v>
      </c>
      <c r="AY196" s="260" t="s">
        <v>126</v>
      </c>
    </row>
    <row r="197" s="15" customFormat="1">
      <c r="A197" s="15"/>
      <c r="B197" s="261"/>
      <c r="C197" s="262"/>
      <c r="D197" s="241" t="s">
        <v>135</v>
      </c>
      <c r="E197" s="263" t="s">
        <v>1</v>
      </c>
      <c r="F197" s="264" t="s">
        <v>138</v>
      </c>
      <c r="G197" s="262"/>
      <c r="H197" s="265">
        <v>49.5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1" t="s">
        <v>135</v>
      </c>
      <c r="AU197" s="271" t="s">
        <v>85</v>
      </c>
      <c r="AV197" s="15" t="s">
        <v>133</v>
      </c>
      <c r="AW197" s="15" t="s">
        <v>32</v>
      </c>
      <c r="AX197" s="15" t="s">
        <v>83</v>
      </c>
      <c r="AY197" s="271" t="s">
        <v>126</v>
      </c>
    </row>
    <row r="198" s="2" customFormat="1" ht="37.8" customHeight="1">
      <c r="A198" s="38"/>
      <c r="B198" s="39"/>
      <c r="C198" s="226" t="s">
        <v>284</v>
      </c>
      <c r="D198" s="226" t="s">
        <v>128</v>
      </c>
      <c r="E198" s="227" t="s">
        <v>285</v>
      </c>
      <c r="F198" s="228" t="s">
        <v>286</v>
      </c>
      <c r="G198" s="229" t="s">
        <v>158</v>
      </c>
      <c r="H198" s="230">
        <v>2.5529999999999999</v>
      </c>
      <c r="I198" s="231"/>
      <c r="J198" s="232">
        <f>ROUND(I198*H198,2)</f>
        <v>0</v>
      </c>
      <c r="K198" s="228" t="s">
        <v>132</v>
      </c>
      <c r="L198" s="44"/>
      <c r="M198" s="233" t="s">
        <v>1</v>
      </c>
      <c r="N198" s="234" t="s">
        <v>41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133</v>
      </c>
      <c r="AT198" s="237" t="s">
        <v>128</v>
      </c>
      <c r="AU198" s="237" t="s">
        <v>85</v>
      </c>
      <c r="AY198" s="17" t="s">
        <v>126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133</v>
      </c>
      <c r="BM198" s="237" t="s">
        <v>287</v>
      </c>
    </row>
    <row r="199" s="13" customFormat="1">
      <c r="A199" s="13"/>
      <c r="B199" s="239"/>
      <c r="C199" s="240"/>
      <c r="D199" s="241" t="s">
        <v>135</v>
      </c>
      <c r="E199" s="242" t="s">
        <v>1</v>
      </c>
      <c r="F199" s="243" t="s">
        <v>288</v>
      </c>
      <c r="G199" s="240"/>
      <c r="H199" s="242" t="s">
        <v>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135</v>
      </c>
      <c r="AU199" s="249" t="s">
        <v>85</v>
      </c>
      <c r="AV199" s="13" t="s">
        <v>83</v>
      </c>
      <c r="AW199" s="13" t="s">
        <v>32</v>
      </c>
      <c r="AX199" s="13" t="s">
        <v>76</v>
      </c>
      <c r="AY199" s="249" t="s">
        <v>126</v>
      </c>
    </row>
    <row r="200" s="14" customFormat="1">
      <c r="A200" s="14"/>
      <c r="B200" s="250"/>
      <c r="C200" s="251"/>
      <c r="D200" s="241" t="s">
        <v>135</v>
      </c>
      <c r="E200" s="252" t="s">
        <v>1</v>
      </c>
      <c r="F200" s="253" t="s">
        <v>289</v>
      </c>
      <c r="G200" s="251"/>
      <c r="H200" s="254">
        <v>2.5529999999999999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0" t="s">
        <v>135</v>
      </c>
      <c r="AU200" s="260" t="s">
        <v>85</v>
      </c>
      <c r="AV200" s="14" t="s">
        <v>85</v>
      </c>
      <c r="AW200" s="14" t="s">
        <v>32</v>
      </c>
      <c r="AX200" s="14" t="s">
        <v>76</v>
      </c>
      <c r="AY200" s="260" t="s">
        <v>126</v>
      </c>
    </row>
    <row r="201" s="15" customFormat="1">
      <c r="A201" s="15"/>
      <c r="B201" s="261"/>
      <c r="C201" s="262"/>
      <c r="D201" s="241" t="s">
        <v>135</v>
      </c>
      <c r="E201" s="263" t="s">
        <v>1</v>
      </c>
      <c r="F201" s="264" t="s">
        <v>138</v>
      </c>
      <c r="G201" s="262"/>
      <c r="H201" s="265">
        <v>2.5529999999999999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1" t="s">
        <v>135</v>
      </c>
      <c r="AU201" s="271" t="s">
        <v>85</v>
      </c>
      <c r="AV201" s="15" t="s">
        <v>133</v>
      </c>
      <c r="AW201" s="15" t="s">
        <v>32</v>
      </c>
      <c r="AX201" s="15" t="s">
        <v>83</v>
      </c>
      <c r="AY201" s="271" t="s">
        <v>126</v>
      </c>
    </row>
    <row r="202" s="2" customFormat="1" ht="37.8" customHeight="1">
      <c r="A202" s="38"/>
      <c r="B202" s="39"/>
      <c r="C202" s="226" t="s">
        <v>290</v>
      </c>
      <c r="D202" s="226" t="s">
        <v>128</v>
      </c>
      <c r="E202" s="227" t="s">
        <v>285</v>
      </c>
      <c r="F202" s="228" t="s">
        <v>286</v>
      </c>
      <c r="G202" s="229" t="s">
        <v>158</v>
      </c>
      <c r="H202" s="230">
        <v>128</v>
      </c>
      <c r="I202" s="231"/>
      <c r="J202" s="232">
        <f>ROUND(I202*H202,2)</f>
        <v>0</v>
      </c>
      <c r="K202" s="228" t="s">
        <v>132</v>
      </c>
      <c r="L202" s="44"/>
      <c r="M202" s="233" t="s">
        <v>1</v>
      </c>
      <c r="N202" s="234" t="s">
        <v>41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133</v>
      </c>
      <c r="AT202" s="237" t="s">
        <v>128</v>
      </c>
      <c r="AU202" s="237" t="s">
        <v>85</v>
      </c>
      <c r="AY202" s="17" t="s">
        <v>126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133</v>
      </c>
      <c r="BM202" s="237" t="s">
        <v>291</v>
      </c>
    </row>
    <row r="203" s="13" customFormat="1">
      <c r="A203" s="13"/>
      <c r="B203" s="239"/>
      <c r="C203" s="240"/>
      <c r="D203" s="241" t="s">
        <v>135</v>
      </c>
      <c r="E203" s="242" t="s">
        <v>1</v>
      </c>
      <c r="F203" s="243" t="s">
        <v>292</v>
      </c>
      <c r="G203" s="240"/>
      <c r="H203" s="242" t="s">
        <v>1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135</v>
      </c>
      <c r="AU203" s="249" t="s">
        <v>85</v>
      </c>
      <c r="AV203" s="13" t="s">
        <v>83</v>
      </c>
      <c r="AW203" s="13" t="s">
        <v>32</v>
      </c>
      <c r="AX203" s="13" t="s">
        <v>76</v>
      </c>
      <c r="AY203" s="249" t="s">
        <v>126</v>
      </c>
    </row>
    <row r="204" s="14" customFormat="1">
      <c r="A204" s="14"/>
      <c r="B204" s="250"/>
      <c r="C204" s="251"/>
      <c r="D204" s="241" t="s">
        <v>135</v>
      </c>
      <c r="E204" s="252" t="s">
        <v>1</v>
      </c>
      <c r="F204" s="253" t="s">
        <v>217</v>
      </c>
      <c r="G204" s="251"/>
      <c r="H204" s="254">
        <v>128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135</v>
      </c>
      <c r="AU204" s="260" t="s">
        <v>85</v>
      </c>
      <c r="AV204" s="14" t="s">
        <v>85</v>
      </c>
      <c r="AW204" s="14" t="s">
        <v>32</v>
      </c>
      <c r="AX204" s="14" t="s">
        <v>76</v>
      </c>
      <c r="AY204" s="260" t="s">
        <v>126</v>
      </c>
    </row>
    <row r="205" s="15" customFormat="1">
      <c r="A205" s="15"/>
      <c r="B205" s="261"/>
      <c r="C205" s="262"/>
      <c r="D205" s="241" t="s">
        <v>135</v>
      </c>
      <c r="E205" s="263" t="s">
        <v>1</v>
      </c>
      <c r="F205" s="264" t="s">
        <v>138</v>
      </c>
      <c r="G205" s="262"/>
      <c r="H205" s="265">
        <v>128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1" t="s">
        <v>135</v>
      </c>
      <c r="AU205" s="271" t="s">
        <v>85</v>
      </c>
      <c r="AV205" s="15" t="s">
        <v>133</v>
      </c>
      <c r="AW205" s="15" t="s">
        <v>32</v>
      </c>
      <c r="AX205" s="15" t="s">
        <v>83</v>
      </c>
      <c r="AY205" s="271" t="s">
        <v>126</v>
      </c>
    </row>
    <row r="206" s="2" customFormat="1" ht="37.8" customHeight="1">
      <c r="A206" s="38"/>
      <c r="B206" s="39"/>
      <c r="C206" s="226" t="s">
        <v>293</v>
      </c>
      <c r="D206" s="226" t="s">
        <v>128</v>
      </c>
      <c r="E206" s="227" t="s">
        <v>285</v>
      </c>
      <c r="F206" s="228" t="s">
        <v>286</v>
      </c>
      <c r="G206" s="229" t="s">
        <v>158</v>
      </c>
      <c r="H206" s="230">
        <v>11.510999999999999</v>
      </c>
      <c r="I206" s="231"/>
      <c r="J206" s="232">
        <f>ROUND(I206*H206,2)</f>
        <v>0</v>
      </c>
      <c r="K206" s="228" t="s">
        <v>132</v>
      </c>
      <c r="L206" s="44"/>
      <c r="M206" s="233" t="s">
        <v>1</v>
      </c>
      <c r="N206" s="234" t="s">
        <v>41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133</v>
      </c>
      <c r="AT206" s="237" t="s">
        <v>128</v>
      </c>
      <c r="AU206" s="237" t="s">
        <v>85</v>
      </c>
      <c r="AY206" s="17" t="s">
        <v>126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133</v>
      </c>
      <c r="BM206" s="237" t="s">
        <v>294</v>
      </c>
    </row>
    <row r="207" s="13" customFormat="1">
      <c r="A207" s="13"/>
      <c r="B207" s="239"/>
      <c r="C207" s="240"/>
      <c r="D207" s="241" t="s">
        <v>135</v>
      </c>
      <c r="E207" s="242" t="s">
        <v>1</v>
      </c>
      <c r="F207" s="243" t="s">
        <v>295</v>
      </c>
      <c r="G207" s="240"/>
      <c r="H207" s="242" t="s">
        <v>1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135</v>
      </c>
      <c r="AU207" s="249" t="s">
        <v>85</v>
      </c>
      <c r="AV207" s="13" t="s">
        <v>83</v>
      </c>
      <c r="AW207" s="13" t="s">
        <v>32</v>
      </c>
      <c r="AX207" s="13" t="s">
        <v>76</v>
      </c>
      <c r="AY207" s="249" t="s">
        <v>126</v>
      </c>
    </row>
    <row r="208" s="14" customFormat="1">
      <c r="A208" s="14"/>
      <c r="B208" s="250"/>
      <c r="C208" s="251"/>
      <c r="D208" s="241" t="s">
        <v>135</v>
      </c>
      <c r="E208" s="252" t="s">
        <v>1</v>
      </c>
      <c r="F208" s="253" t="s">
        <v>296</v>
      </c>
      <c r="G208" s="251"/>
      <c r="H208" s="254">
        <v>11.510999999999999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0" t="s">
        <v>135</v>
      </c>
      <c r="AU208" s="260" t="s">
        <v>85</v>
      </c>
      <c r="AV208" s="14" t="s">
        <v>85</v>
      </c>
      <c r="AW208" s="14" t="s">
        <v>32</v>
      </c>
      <c r="AX208" s="14" t="s">
        <v>76</v>
      </c>
      <c r="AY208" s="260" t="s">
        <v>126</v>
      </c>
    </row>
    <row r="209" s="15" customFormat="1">
      <c r="A209" s="15"/>
      <c r="B209" s="261"/>
      <c r="C209" s="262"/>
      <c r="D209" s="241" t="s">
        <v>135</v>
      </c>
      <c r="E209" s="263" t="s">
        <v>1</v>
      </c>
      <c r="F209" s="264" t="s">
        <v>138</v>
      </c>
      <c r="G209" s="262"/>
      <c r="H209" s="265">
        <v>11.510999999999999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1" t="s">
        <v>135</v>
      </c>
      <c r="AU209" s="271" t="s">
        <v>85</v>
      </c>
      <c r="AV209" s="15" t="s">
        <v>133</v>
      </c>
      <c r="AW209" s="15" t="s">
        <v>32</v>
      </c>
      <c r="AX209" s="15" t="s">
        <v>83</v>
      </c>
      <c r="AY209" s="271" t="s">
        <v>126</v>
      </c>
    </row>
    <row r="210" s="2" customFormat="1" ht="37.8" customHeight="1">
      <c r="A210" s="38"/>
      <c r="B210" s="39"/>
      <c r="C210" s="226" t="s">
        <v>297</v>
      </c>
      <c r="D210" s="226" t="s">
        <v>128</v>
      </c>
      <c r="E210" s="227" t="s">
        <v>298</v>
      </c>
      <c r="F210" s="228" t="s">
        <v>299</v>
      </c>
      <c r="G210" s="229" t="s">
        <v>158</v>
      </c>
      <c r="H210" s="230">
        <v>1.915</v>
      </c>
      <c r="I210" s="231"/>
      <c r="J210" s="232">
        <f>ROUND(I210*H210,2)</f>
        <v>0</v>
      </c>
      <c r="K210" s="228" t="s">
        <v>132</v>
      </c>
      <c r="L210" s="44"/>
      <c r="M210" s="233" t="s">
        <v>1</v>
      </c>
      <c r="N210" s="234" t="s">
        <v>41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133</v>
      </c>
      <c r="AT210" s="237" t="s">
        <v>128</v>
      </c>
      <c r="AU210" s="237" t="s">
        <v>85</v>
      </c>
      <c r="AY210" s="17" t="s">
        <v>126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83</v>
      </c>
      <c r="BK210" s="238">
        <f>ROUND(I210*H210,2)</f>
        <v>0</v>
      </c>
      <c r="BL210" s="17" t="s">
        <v>133</v>
      </c>
      <c r="BM210" s="237" t="s">
        <v>300</v>
      </c>
    </row>
    <row r="211" s="13" customFormat="1">
      <c r="A211" s="13"/>
      <c r="B211" s="239"/>
      <c r="C211" s="240"/>
      <c r="D211" s="241" t="s">
        <v>135</v>
      </c>
      <c r="E211" s="242" t="s">
        <v>1</v>
      </c>
      <c r="F211" s="243" t="s">
        <v>244</v>
      </c>
      <c r="G211" s="240"/>
      <c r="H211" s="242" t="s">
        <v>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135</v>
      </c>
      <c r="AU211" s="249" t="s">
        <v>85</v>
      </c>
      <c r="AV211" s="13" t="s">
        <v>83</v>
      </c>
      <c r="AW211" s="13" t="s">
        <v>32</v>
      </c>
      <c r="AX211" s="13" t="s">
        <v>76</v>
      </c>
      <c r="AY211" s="249" t="s">
        <v>126</v>
      </c>
    </row>
    <row r="212" s="14" customFormat="1">
      <c r="A212" s="14"/>
      <c r="B212" s="250"/>
      <c r="C212" s="251"/>
      <c r="D212" s="241" t="s">
        <v>135</v>
      </c>
      <c r="E212" s="252" t="s">
        <v>1</v>
      </c>
      <c r="F212" s="253" t="s">
        <v>301</v>
      </c>
      <c r="G212" s="251"/>
      <c r="H212" s="254">
        <v>1.915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135</v>
      </c>
      <c r="AU212" s="260" t="s">
        <v>85</v>
      </c>
      <c r="AV212" s="14" t="s">
        <v>85</v>
      </c>
      <c r="AW212" s="14" t="s">
        <v>32</v>
      </c>
      <c r="AX212" s="14" t="s">
        <v>76</v>
      </c>
      <c r="AY212" s="260" t="s">
        <v>126</v>
      </c>
    </row>
    <row r="213" s="15" customFormat="1">
      <c r="A213" s="15"/>
      <c r="B213" s="261"/>
      <c r="C213" s="262"/>
      <c r="D213" s="241" t="s">
        <v>135</v>
      </c>
      <c r="E213" s="263" t="s">
        <v>1</v>
      </c>
      <c r="F213" s="264" t="s">
        <v>138</v>
      </c>
      <c r="G213" s="262"/>
      <c r="H213" s="265">
        <v>1.915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1" t="s">
        <v>135</v>
      </c>
      <c r="AU213" s="271" t="s">
        <v>85</v>
      </c>
      <c r="AV213" s="15" t="s">
        <v>133</v>
      </c>
      <c r="AW213" s="15" t="s">
        <v>32</v>
      </c>
      <c r="AX213" s="15" t="s">
        <v>83</v>
      </c>
      <c r="AY213" s="271" t="s">
        <v>126</v>
      </c>
    </row>
    <row r="214" s="2" customFormat="1" ht="37.8" customHeight="1">
      <c r="A214" s="38"/>
      <c r="B214" s="39"/>
      <c r="C214" s="226" t="s">
        <v>7</v>
      </c>
      <c r="D214" s="226" t="s">
        <v>128</v>
      </c>
      <c r="E214" s="227" t="s">
        <v>298</v>
      </c>
      <c r="F214" s="228" t="s">
        <v>299</v>
      </c>
      <c r="G214" s="229" t="s">
        <v>158</v>
      </c>
      <c r="H214" s="230">
        <v>96</v>
      </c>
      <c r="I214" s="231"/>
      <c r="J214" s="232">
        <f>ROUND(I214*H214,2)</f>
        <v>0</v>
      </c>
      <c r="K214" s="228" t="s">
        <v>132</v>
      </c>
      <c r="L214" s="44"/>
      <c r="M214" s="233" t="s">
        <v>1</v>
      </c>
      <c r="N214" s="234" t="s">
        <v>41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133</v>
      </c>
      <c r="AT214" s="237" t="s">
        <v>128</v>
      </c>
      <c r="AU214" s="237" t="s">
        <v>85</v>
      </c>
      <c r="AY214" s="17" t="s">
        <v>126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133</v>
      </c>
      <c r="BM214" s="237" t="s">
        <v>302</v>
      </c>
    </row>
    <row r="215" s="13" customFormat="1">
      <c r="A215" s="13"/>
      <c r="B215" s="239"/>
      <c r="C215" s="240"/>
      <c r="D215" s="241" t="s">
        <v>135</v>
      </c>
      <c r="E215" s="242" t="s">
        <v>1</v>
      </c>
      <c r="F215" s="243" t="s">
        <v>221</v>
      </c>
      <c r="G215" s="240"/>
      <c r="H215" s="242" t="s">
        <v>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135</v>
      </c>
      <c r="AU215" s="249" t="s">
        <v>85</v>
      </c>
      <c r="AV215" s="13" t="s">
        <v>83</v>
      </c>
      <c r="AW215" s="13" t="s">
        <v>32</v>
      </c>
      <c r="AX215" s="13" t="s">
        <v>76</v>
      </c>
      <c r="AY215" s="249" t="s">
        <v>126</v>
      </c>
    </row>
    <row r="216" s="14" customFormat="1">
      <c r="A216" s="14"/>
      <c r="B216" s="250"/>
      <c r="C216" s="251"/>
      <c r="D216" s="241" t="s">
        <v>135</v>
      </c>
      <c r="E216" s="252" t="s">
        <v>1</v>
      </c>
      <c r="F216" s="253" t="s">
        <v>222</v>
      </c>
      <c r="G216" s="251"/>
      <c r="H216" s="254">
        <v>96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135</v>
      </c>
      <c r="AU216" s="260" t="s">
        <v>85</v>
      </c>
      <c r="AV216" s="14" t="s">
        <v>85</v>
      </c>
      <c r="AW216" s="14" t="s">
        <v>32</v>
      </c>
      <c r="AX216" s="14" t="s">
        <v>76</v>
      </c>
      <c r="AY216" s="260" t="s">
        <v>126</v>
      </c>
    </row>
    <row r="217" s="15" customFormat="1">
      <c r="A217" s="15"/>
      <c r="B217" s="261"/>
      <c r="C217" s="262"/>
      <c r="D217" s="241" t="s">
        <v>135</v>
      </c>
      <c r="E217" s="263" t="s">
        <v>1</v>
      </c>
      <c r="F217" s="264" t="s">
        <v>138</v>
      </c>
      <c r="G217" s="262"/>
      <c r="H217" s="265">
        <v>96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1" t="s">
        <v>135</v>
      </c>
      <c r="AU217" s="271" t="s">
        <v>85</v>
      </c>
      <c r="AV217" s="15" t="s">
        <v>133</v>
      </c>
      <c r="AW217" s="15" t="s">
        <v>32</v>
      </c>
      <c r="AX217" s="15" t="s">
        <v>83</v>
      </c>
      <c r="AY217" s="271" t="s">
        <v>126</v>
      </c>
    </row>
    <row r="218" s="2" customFormat="1" ht="37.8" customHeight="1">
      <c r="A218" s="38"/>
      <c r="B218" s="39"/>
      <c r="C218" s="226" t="s">
        <v>303</v>
      </c>
      <c r="D218" s="226" t="s">
        <v>128</v>
      </c>
      <c r="E218" s="227" t="s">
        <v>298</v>
      </c>
      <c r="F218" s="228" t="s">
        <v>299</v>
      </c>
      <c r="G218" s="229" t="s">
        <v>158</v>
      </c>
      <c r="H218" s="230">
        <v>17.266999999999999</v>
      </c>
      <c r="I218" s="231"/>
      <c r="J218" s="232">
        <f>ROUND(I218*H218,2)</f>
        <v>0</v>
      </c>
      <c r="K218" s="228" t="s">
        <v>132</v>
      </c>
      <c r="L218" s="44"/>
      <c r="M218" s="233" t="s">
        <v>1</v>
      </c>
      <c r="N218" s="234" t="s">
        <v>41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133</v>
      </c>
      <c r="AT218" s="237" t="s">
        <v>128</v>
      </c>
      <c r="AU218" s="237" t="s">
        <v>85</v>
      </c>
      <c r="AY218" s="17" t="s">
        <v>126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133</v>
      </c>
      <c r="BM218" s="237" t="s">
        <v>304</v>
      </c>
    </row>
    <row r="219" s="13" customFormat="1">
      <c r="A219" s="13"/>
      <c r="B219" s="239"/>
      <c r="C219" s="240"/>
      <c r="D219" s="241" t="s">
        <v>135</v>
      </c>
      <c r="E219" s="242" t="s">
        <v>1</v>
      </c>
      <c r="F219" s="243" t="s">
        <v>305</v>
      </c>
      <c r="G219" s="240"/>
      <c r="H219" s="242" t="s">
        <v>1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135</v>
      </c>
      <c r="AU219" s="249" t="s">
        <v>85</v>
      </c>
      <c r="AV219" s="13" t="s">
        <v>83</v>
      </c>
      <c r="AW219" s="13" t="s">
        <v>32</v>
      </c>
      <c r="AX219" s="13" t="s">
        <v>76</v>
      </c>
      <c r="AY219" s="249" t="s">
        <v>126</v>
      </c>
    </row>
    <row r="220" s="14" customFormat="1">
      <c r="A220" s="14"/>
      <c r="B220" s="250"/>
      <c r="C220" s="251"/>
      <c r="D220" s="241" t="s">
        <v>135</v>
      </c>
      <c r="E220" s="252" t="s">
        <v>1</v>
      </c>
      <c r="F220" s="253" t="s">
        <v>306</v>
      </c>
      <c r="G220" s="251"/>
      <c r="H220" s="254">
        <v>17.266999999999999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0" t="s">
        <v>135</v>
      </c>
      <c r="AU220" s="260" t="s">
        <v>85</v>
      </c>
      <c r="AV220" s="14" t="s">
        <v>85</v>
      </c>
      <c r="AW220" s="14" t="s">
        <v>32</v>
      </c>
      <c r="AX220" s="14" t="s">
        <v>76</v>
      </c>
      <c r="AY220" s="260" t="s">
        <v>126</v>
      </c>
    </row>
    <row r="221" s="15" customFormat="1">
      <c r="A221" s="15"/>
      <c r="B221" s="261"/>
      <c r="C221" s="262"/>
      <c r="D221" s="241" t="s">
        <v>135</v>
      </c>
      <c r="E221" s="263" t="s">
        <v>1</v>
      </c>
      <c r="F221" s="264" t="s">
        <v>138</v>
      </c>
      <c r="G221" s="262"/>
      <c r="H221" s="265">
        <v>17.266999999999999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1" t="s">
        <v>135</v>
      </c>
      <c r="AU221" s="271" t="s">
        <v>85</v>
      </c>
      <c r="AV221" s="15" t="s">
        <v>133</v>
      </c>
      <c r="AW221" s="15" t="s">
        <v>32</v>
      </c>
      <c r="AX221" s="15" t="s">
        <v>83</v>
      </c>
      <c r="AY221" s="271" t="s">
        <v>126</v>
      </c>
    </row>
    <row r="222" s="2" customFormat="1" ht="37.8" customHeight="1">
      <c r="A222" s="38"/>
      <c r="B222" s="39"/>
      <c r="C222" s="226" t="s">
        <v>307</v>
      </c>
      <c r="D222" s="226" t="s">
        <v>128</v>
      </c>
      <c r="E222" s="227" t="s">
        <v>308</v>
      </c>
      <c r="F222" s="228" t="s">
        <v>309</v>
      </c>
      <c r="G222" s="229" t="s">
        <v>158</v>
      </c>
      <c r="H222" s="230">
        <v>1.915</v>
      </c>
      <c r="I222" s="231"/>
      <c r="J222" s="232">
        <f>ROUND(I222*H222,2)</f>
        <v>0</v>
      </c>
      <c r="K222" s="228" t="s">
        <v>132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133</v>
      </c>
      <c r="AT222" s="237" t="s">
        <v>128</v>
      </c>
      <c r="AU222" s="237" t="s">
        <v>85</v>
      </c>
      <c r="AY222" s="17" t="s">
        <v>126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133</v>
      </c>
      <c r="BM222" s="237" t="s">
        <v>310</v>
      </c>
    </row>
    <row r="223" s="13" customFormat="1">
      <c r="A223" s="13"/>
      <c r="B223" s="239"/>
      <c r="C223" s="240"/>
      <c r="D223" s="241" t="s">
        <v>135</v>
      </c>
      <c r="E223" s="242" t="s">
        <v>1</v>
      </c>
      <c r="F223" s="243" t="s">
        <v>311</v>
      </c>
      <c r="G223" s="240"/>
      <c r="H223" s="242" t="s">
        <v>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135</v>
      </c>
      <c r="AU223" s="249" t="s">
        <v>85</v>
      </c>
      <c r="AV223" s="13" t="s">
        <v>83</v>
      </c>
      <c r="AW223" s="13" t="s">
        <v>32</v>
      </c>
      <c r="AX223" s="13" t="s">
        <v>76</v>
      </c>
      <c r="AY223" s="249" t="s">
        <v>126</v>
      </c>
    </row>
    <row r="224" s="14" customFormat="1">
      <c r="A224" s="14"/>
      <c r="B224" s="250"/>
      <c r="C224" s="251"/>
      <c r="D224" s="241" t="s">
        <v>135</v>
      </c>
      <c r="E224" s="252" t="s">
        <v>1</v>
      </c>
      <c r="F224" s="253" t="s">
        <v>301</v>
      </c>
      <c r="G224" s="251"/>
      <c r="H224" s="254">
        <v>1.915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0" t="s">
        <v>135</v>
      </c>
      <c r="AU224" s="260" t="s">
        <v>85</v>
      </c>
      <c r="AV224" s="14" t="s">
        <v>85</v>
      </c>
      <c r="AW224" s="14" t="s">
        <v>32</v>
      </c>
      <c r="AX224" s="14" t="s">
        <v>76</v>
      </c>
      <c r="AY224" s="260" t="s">
        <v>126</v>
      </c>
    </row>
    <row r="225" s="15" customFormat="1">
      <c r="A225" s="15"/>
      <c r="B225" s="261"/>
      <c r="C225" s="262"/>
      <c r="D225" s="241" t="s">
        <v>135</v>
      </c>
      <c r="E225" s="263" t="s">
        <v>1</v>
      </c>
      <c r="F225" s="264" t="s">
        <v>138</v>
      </c>
      <c r="G225" s="262"/>
      <c r="H225" s="265">
        <v>1.915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1" t="s">
        <v>135</v>
      </c>
      <c r="AU225" s="271" t="s">
        <v>85</v>
      </c>
      <c r="AV225" s="15" t="s">
        <v>133</v>
      </c>
      <c r="AW225" s="15" t="s">
        <v>32</v>
      </c>
      <c r="AX225" s="15" t="s">
        <v>83</v>
      </c>
      <c r="AY225" s="271" t="s">
        <v>126</v>
      </c>
    </row>
    <row r="226" s="2" customFormat="1" ht="37.8" customHeight="1">
      <c r="A226" s="38"/>
      <c r="B226" s="39"/>
      <c r="C226" s="226" t="s">
        <v>312</v>
      </c>
      <c r="D226" s="226" t="s">
        <v>128</v>
      </c>
      <c r="E226" s="227" t="s">
        <v>308</v>
      </c>
      <c r="F226" s="228" t="s">
        <v>309</v>
      </c>
      <c r="G226" s="229" t="s">
        <v>158</v>
      </c>
      <c r="H226" s="230">
        <v>96</v>
      </c>
      <c r="I226" s="231"/>
      <c r="J226" s="232">
        <f>ROUND(I226*H226,2)</f>
        <v>0</v>
      </c>
      <c r="K226" s="228" t="s">
        <v>132</v>
      </c>
      <c r="L226" s="44"/>
      <c r="M226" s="233" t="s">
        <v>1</v>
      </c>
      <c r="N226" s="234" t="s">
        <v>41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133</v>
      </c>
      <c r="AT226" s="237" t="s">
        <v>128</v>
      </c>
      <c r="AU226" s="237" t="s">
        <v>85</v>
      </c>
      <c r="AY226" s="17" t="s">
        <v>126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83</v>
      </c>
      <c r="BK226" s="238">
        <f>ROUND(I226*H226,2)</f>
        <v>0</v>
      </c>
      <c r="BL226" s="17" t="s">
        <v>133</v>
      </c>
      <c r="BM226" s="237" t="s">
        <v>313</v>
      </c>
    </row>
    <row r="227" s="13" customFormat="1">
      <c r="A227" s="13"/>
      <c r="B227" s="239"/>
      <c r="C227" s="240"/>
      <c r="D227" s="241" t="s">
        <v>135</v>
      </c>
      <c r="E227" s="242" t="s">
        <v>1</v>
      </c>
      <c r="F227" s="243" t="s">
        <v>314</v>
      </c>
      <c r="G227" s="240"/>
      <c r="H227" s="242" t="s">
        <v>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135</v>
      </c>
      <c r="AU227" s="249" t="s">
        <v>85</v>
      </c>
      <c r="AV227" s="13" t="s">
        <v>83</v>
      </c>
      <c r="AW227" s="13" t="s">
        <v>32</v>
      </c>
      <c r="AX227" s="13" t="s">
        <v>76</v>
      </c>
      <c r="AY227" s="249" t="s">
        <v>126</v>
      </c>
    </row>
    <row r="228" s="14" customFormat="1">
      <c r="A228" s="14"/>
      <c r="B228" s="250"/>
      <c r="C228" s="251"/>
      <c r="D228" s="241" t="s">
        <v>135</v>
      </c>
      <c r="E228" s="252" t="s">
        <v>1</v>
      </c>
      <c r="F228" s="253" t="s">
        <v>222</v>
      </c>
      <c r="G228" s="251"/>
      <c r="H228" s="254">
        <v>96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135</v>
      </c>
      <c r="AU228" s="260" t="s">
        <v>85</v>
      </c>
      <c r="AV228" s="14" t="s">
        <v>85</v>
      </c>
      <c r="AW228" s="14" t="s">
        <v>32</v>
      </c>
      <c r="AX228" s="14" t="s">
        <v>76</v>
      </c>
      <c r="AY228" s="260" t="s">
        <v>126</v>
      </c>
    </row>
    <row r="229" s="15" customFormat="1">
      <c r="A229" s="15"/>
      <c r="B229" s="261"/>
      <c r="C229" s="262"/>
      <c r="D229" s="241" t="s">
        <v>135</v>
      </c>
      <c r="E229" s="263" t="s">
        <v>1</v>
      </c>
      <c r="F229" s="264" t="s">
        <v>138</v>
      </c>
      <c r="G229" s="262"/>
      <c r="H229" s="265">
        <v>96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1" t="s">
        <v>135</v>
      </c>
      <c r="AU229" s="271" t="s">
        <v>85</v>
      </c>
      <c r="AV229" s="15" t="s">
        <v>133</v>
      </c>
      <c r="AW229" s="15" t="s">
        <v>32</v>
      </c>
      <c r="AX229" s="15" t="s">
        <v>83</v>
      </c>
      <c r="AY229" s="271" t="s">
        <v>126</v>
      </c>
    </row>
    <row r="230" s="2" customFormat="1" ht="37.8" customHeight="1">
      <c r="A230" s="38"/>
      <c r="B230" s="39"/>
      <c r="C230" s="226" t="s">
        <v>315</v>
      </c>
      <c r="D230" s="226" t="s">
        <v>128</v>
      </c>
      <c r="E230" s="227" t="s">
        <v>316</v>
      </c>
      <c r="F230" s="228" t="s">
        <v>317</v>
      </c>
      <c r="G230" s="229" t="s">
        <v>158</v>
      </c>
      <c r="H230" s="230">
        <v>14</v>
      </c>
      <c r="I230" s="231"/>
      <c r="J230" s="232">
        <f>ROUND(I230*H230,2)</f>
        <v>0</v>
      </c>
      <c r="K230" s="228" t="s">
        <v>132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133</v>
      </c>
      <c r="AT230" s="237" t="s">
        <v>128</v>
      </c>
      <c r="AU230" s="237" t="s">
        <v>85</v>
      </c>
      <c r="AY230" s="17" t="s">
        <v>126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133</v>
      </c>
      <c r="BM230" s="237" t="s">
        <v>318</v>
      </c>
    </row>
    <row r="231" s="13" customFormat="1">
      <c r="A231" s="13"/>
      <c r="B231" s="239"/>
      <c r="C231" s="240"/>
      <c r="D231" s="241" t="s">
        <v>135</v>
      </c>
      <c r="E231" s="242" t="s">
        <v>1</v>
      </c>
      <c r="F231" s="243" t="s">
        <v>319</v>
      </c>
      <c r="G231" s="240"/>
      <c r="H231" s="242" t="s">
        <v>1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135</v>
      </c>
      <c r="AU231" s="249" t="s">
        <v>85</v>
      </c>
      <c r="AV231" s="13" t="s">
        <v>83</v>
      </c>
      <c r="AW231" s="13" t="s">
        <v>32</v>
      </c>
      <c r="AX231" s="13" t="s">
        <v>76</v>
      </c>
      <c r="AY231" s="249" t="s">
        <v>126</v>
      </c>
    </row>
    <row r="232" s="14" customFormat="1">
      <c r="A232" s="14"/>
      <c r="B232" s="250"/>
      <c r="C232" s="251"/>
      <c r="D232" s="241" t="s">
        <v>135</v>
      </c>
      <c r="E232" s="252" t="s">
        <v>1</v>
      </c>
      <c r="F232" s="253" t="s">
        <v>268</v>
      </c>
      <c r="G232" s="251"/>
      <c r="H232" s="254">
        <v>14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0" t="s">
        <v>135</v>
      </c>
      <c r="AU232" s="260" t="s">
        <v>85</v>
      </c>
      <c r="AV232" s="14" t="s">
        <v>85</v>
      </c>
      <c r="AW232" s="14" t="s">
        <v>32</v>
      </c>
      <c r="AX232" s="14" t="s">
        <v>76</v>
      </c>
      <c r="AY232" s="260" t="s">
        <v>126</v>
      </c>
    </row>
    <row r="233" s="15" customFormat="1">
      <c r="A233" s="15"/>
      <c r="B233" s="261"/>
      <c r="C233" s="262"/>
      <c r="D233" s="241" t="s">
        <v>135</v>
      </c>
      <c r="E233" s="263" t="s">
        <v>1</v>
      </c>
      <c r="F233" s="264" t="s">
        <v>138</v>
      </c>
      <c r="G233" s="262"/>
      <c r="H233" s="265">
        <v>14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1" t="s">
        <v>135</v>
      </c>
      <c r="AU233" s="271" t="s">
        <v>85</v>
      </c>
      <c r="AV233" s="15" t="s">
        <v>133</v>
      </c>
      <c r="AW233" s="15" t="s">
        <v>32</v>
      </c>
      <c r="AX233" s="15" t="s">
        <v>83</v>
      </c>
      <c r="AY233" s="271" t="s">
        <v>126</v>
      </c>
    </row>
    <row r="234" s="2" customFormat="1" ht="37.8" customHeight="1">
      <c r="A234" s="38"/>
      <c r="B234" s="39"/>
      <c r="C234" s="226" t="s">
        <v>320</v>
      </c>
      <c r="D234" s="226" t="s">
        <v>128</v>
      </c>
      <c r="E234" s="227" t="s">
        <v>316</v>
      </c>
      <c r="F234" s="228" t="s">
        <v>317</v>
      </c>
      <c r="G234" s="229" t="s">
        <v>158</v>
      </c>
      <c r="H234" s="230">
        <v>20.399999999999999</v>
      </c>
      <c r="I234" s="231"/>
      <c r="J234" s="232">
        <f>ROUND(I234*H234,2)</f>
        <v>0</v>
      </c>
      <c r="K234" s="228" t="s">
        <v>132</v>
      </c>
      <c r="L234" s="44"/>
      <c r="M234" s="233" t="s">
        <v>1</v>
      </c>
      <c r="N234" s="234" t="s">
        <v>41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133</v>
      </c>
      <c r="AT234" s="237" t="s">
        <v>128</v>
      </c>
      <c r="AU234" s="237" t="s">
        <v>85</v>
      </c>
      <c r="AY234" s="17" t="s">
        <v>126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133</v>
      </c>
      <c r="BM234" s="237" t="s">
        <v>321</v>
      </c>
    </row>
    <row r="235" s="13" customFormat="1">
      <c r="A235" s="13"/>
      <c r="B235" s="239"/>
      <c r="C235" s="240"/>
      <c r="D235" s="241" t="s">
        <v>135</v>
      </c>
      <c r="E235" s="242" t="s">
        <v>1</v>
      </c>
      <c r="F235" s="243" t="s">
        <v>322</v>
      </c>
      <c r="G235" s="240"/>
      <c r="H235" s="242" t="s">
        <v>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135</v>
      </c>
      <c r="AU235" s="249" t="s">
        <v>85</v>
      </c>
      <c r="AV235" s="13" t="s">
        <v>83</v>
      </c>
      <c r="AW235" s="13" t="s">
        <v>32</v>
      </c>
      <c r="AX235" s="13" t="s">
        <v>76</v>
      </c>
      <c r="AY235" s="249" t="s">
        <v>126</v>
      </c>
    </row>
    <row r="236" s="14" customFormat="1">
      <c r="A236" s="14"/>
      <c r="B236" s="250"/>
      <c r="C236" s="251"/>
      <c r="D236" s="241" t="s">
        <v>135</v>
      </c>
      <c r="E236" s="252" t="s">
        <v>1</v>
      </c>
      <c r="F236" s="253" t="s">
        <v>323</v>
      </c>
      <c r="G236" s="251"/>
      <c r="H236" s="254">
        <v>20.399999999999999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135</v>
      </c>
      <c r="AU236" s="260" t="s">
        <v>85</v>
      </c>
      <c r="AV236" s="14" t="s">
        <v>85</v>
      </c>
      <c r="AW236" s="14" t="s">
        <v>32</v>
      </c>
      <c r="AX236" s="14" t="s">
        <v>76</v>
      </c>
      <c r="AY236" s="260" t="s">
        <v>126</v>
      </c>
    </row>
    <row r="237" s="15" customFormat="1">
      <c r="A237" s="15"/>
      <c r="B237" s="261"/>
      <c r="C237" s="262"/>
      <c r="D237" s="241" t="s">
        <v>135</v>
      </c>
      <c r="E237" s="263" t="s">
        <v>1</v>
      </c>
      <c r="F237" s="264" t="s">
        <v>138</v>
      </c>
      <c r="G237" s="262"/>
      <c r="H237" s="265">
        <v>20.399999999999999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1" t="s">
        <v>135</v>
      </c>
      <c r="AU237" s="271" t="s">
        <v>85</v>
      </c>
      <c r="AV237" s="15" t="s">
        <v>133</v>
      </c>
      <c r="AW237" s="15" t="s">
        <v>32</v>
      </c>
      <c r="AX237" s="15" t="s">
        <v>83</v>
      </c>
      <c r="AY237" s="271" t="s">
        <v>126</v>
      </c>
    </row>
    <row r="238" s="2" customFormat="1" ht="24.15" customHeight="1">
      <c r="A238" s="38"/>
      <c r="B238" s="39"/>
      <c r="C238" s="226" t="s">
        <v>324</v>
      </c>
      <c r="D238" s="226" t="s">
        <v>128</v>
      </c>
      <c r="E238" s="227" t="s">
        <v>163</v>
      </c>
      <c r="F238" s="228" t="s">
        <v>164</v>
      </c>
      <c r="G238" s="229" t="s">
        <v>158</v>
      </c>
      <c r="H238" s="230">
        <v>14</v>
      </c>
      <c r="I238" s="231"/>
      <c r="J238" s="232">
        <f>ROUND(I238*H238,2)</f>
        <v>0</v>
      </c>
      <c r="K238" s="228" t="s">
        <v>132</v>
      </c>
      <c r="L238" s="44"/>
      <c r="M238" s="233" t="s">
        <v>1</v>
      </c>
      <c r="N238" s="234" t="s">
        <v>41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133</v>
      </c>
      <c r="AT238" s="237" t="s">
        <v>128</v>
      </c>
      <c r="AU238" s="237" t="s">
        <v>85</v>
      </c>
      <c r="AY238" s="17" t="s">
        <v>126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133</v>
      </c>
      <c r="BM238" s="237" t="s">
        <v>325</v>
      </c>
    </row>
    <row r="239" s="13" customFormat="1">
      <c r="A239" s="13"/>
      <c r="B239" s="239"/>
      <c r="C239" s="240"/>
      <c r="D239" s="241" t="s">
        <v>135</v>
      </c>
      <c r="E239" s="242" t="s">
        <v>1</v>
      </c>
      <c r="F239" s="243" t="s">
        <v>319</v>
      </c>
      <c r="G239" s="240"/>
      <c r="H239" s="242" t="s">
        <v>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135</v>
      </c>
      <c r="AU239" s="249" t="s">
        <v>85</v>
      </c>
      <c r="AV239" s="13" t="s">
        <v>83</v>
      </c>
      <c r="AW239" s="13" t="s">
        <v>32</v>
      </c>
      <c r="AX239" s="13" t="s">
        <v>76</v>
      </c>
      <c r="AY239" s="249" t="s">
        <v>126</v>
      </c>
    </row>
    <row r="240" s="14" customFormat="1">
      <c r="A240" s="14"/>
      <c r="B240" s="250"/>
      <c r="C240" s="251"/>
      <c r="D240" s="241" t="s">
        <v>135</v>
      </c>
      <c r="E240" s="252" t="s">
        <v>1</v>
      </c>
      <c r="F240" s="253" t="s">
        <v>268</v>
      </c>
      <c r="G240" s="251"/>
      <c r="H240" s="254">
        <v>14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0" t="s">
        <v>135</v>
      </c>
      <c r="AU240" s="260" t="s">
        <v>85</v>
      </c>
      <c r="AV240" s="14" t="s">
        <v>85</v>
      </c>
      <c r="AW240" s="14" t="s">
        <v>32</v>
      </c>
      <c r="AX240" s="14" t="s">
        <v>76</v>
      </c>
      <c r="AY240" s="260" t="s">
        <v>126</v>
      </c>
    </row>
    <row r="241" s="15" customFormat="1">
      <c r="A241" s="15"/>
      <c r="B241" s="261"/>
      <c r="C241" s="262"/>
      <c r="D241" s="241" t="s">
        <v>135</v>
      </c>
      <c r="E241" s="263" t="s">
        <v>1</v>
      </c>
      <c r="F241" s="264" t="s">
        <v>138</v>
      </c>
      <c r="G241" s="262"/>
      <c r="H241" s="265">
        <v>14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1" t="s">
        <v>135</v>
      </c>
      <c r="AU241" s="271" t="s">
        <v>85</v>
      </c>
      <c r="AV241" s="15" t="s">
        <v>133</v>
      </c>
      <c r="AW241" s="15" t="s">
        <v>32</v>
      </c>
      <c r="AX241" s="15" t="s">
        <v>83</v>
      </c>
      <c r="AY241" s="271" t="s">
        <v>126</v>
      </c>
    </row>
    <row r="242" s="2" customFormat="1" ht="24.15" customHeight="1">
      <c r="A242" s="38"/>
      <c r="B242" s="39"/>
      <c r="C242" s="226" t="s">
        <v>326</v>
      </c>
      <c r="D242" s="226" t="s">
        <v>128</v>
      </c>
      <c r="E242" s="227" t="s">
        <v>163</v>
      </c>
      <c r="F242" s="228" t="s">
        <v>164</v>
      </c>
      <c r="G242" s="229" t="s">
        <v>158</v>
      </c>
      <c r="H242" s="230">
        <v>69.900000000000006</v>
      </c>
      <c r="I242" s="231"/>
      <c r="J242" s="232">
        <f>ROUND(I242*H242,2)</f>
        <v>0</v>
      </c>
      <c r="K242" s="228" t="s">
        <v>132</v>
      </c>
      <c r="L242" s="44"/>
      <c r="M242" s="233" t="s">
        <v>1</v>
      </c>
      <c r="N242" s="234" t="s">
        <v>41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133</v>
      </c>
      <c r="AT242" s="237" t="s">
        <v>128</v>
      </c>
      <c r="AU242" s="237" t="s">
        <v>85</v>
      </c>
      <c r="AY242" s="17" t="s">
        <v>126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83</v>
      </c>
      <c r="BK242" s="238">
        <f>ROUND(I242*H242,2)</f>
        <v>0</v>
      </c>
      <c r="BL242" s="17" t="s">
        <v>133</v>
      </c>
      <c r="BM242" s="237" t="s">
        <v>327</v>
      </c>
    </row>
    <row r="243" s="13" customFormat="1">
      <c r="A243" s="13"/>
      <c r="B243" s="239"/>
      <c r="C243" s="240"/>
      <c r="D243" s="241" t="s">
        <v>135</v>
      </c>
      <c r="E243" s="242" t="s">
        <v>1</v>
      </c>
      <c r="F243" s="243" t="s">
        <v>328</v>
      </c>
      <c r="G243" s="240"/>
      <c r="H243" s="242" t="s">
        <v>1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135</v>
      </c>
      <c r="AU243" s="249" t="s">
        <v>85</v>
      </c>
      <c r="AV243" s="13" t="s">
        <v>83</v>
      </c>
      <c r="AW243" s="13" t="s">
        <v>32</v>
      </c>
      <c r="AX243" s="13" t="s">
        <v>76</v>
      </c>
      <c r="AY243" s="249" t="s">
        <v>126</v>
      </c>
    </row>
    <row r="244" s="14" customFormat="1">
      <c r="A244" s="14"/>
      <c r="B244" s="250"/>
      <c r="C244" s="251"/>
      <c r="D244" s="241" t="s">
        <v>135</v>
      </c>
      <c r="E244" s="252" t="s">
        <v>1</v>
      </c>
      <c r="F244" s="253" t="s">
        <v>329</v>
      </c>
      <c r="G244" s="251"/>
      <c r="H244" s="254">
        <v>69.900000000000006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0" t="s">
        <v>135</v>
      </c>
      <c r="AU244" s="260" t="s">
        <v>85</v>
      </c>
      <c r="AV244" s="14" t="s">
        <v>85</v>
      </c>
      <c r="AW244" s="14" t="s">
        <v>32</v>
      </c>
      <c r="AX244" s="14" t="s">
        <v>76</v>
      </c>
      <c r="AY244" s="260" t="s">
        <v>126</v>
      </c>
    </row>
    <row r="245" s="15" customFormat="1">
      <c r="A245" s="15"/>
      <c r="B245" s="261"/>
      <c r="C245" s="262"/>
      <c r="D245" s="241" t="s">
        <v>135</v>
      </c>
      <c r="E245" s="263" t="s">
        <v>1</v>
      </c>
      <c r="F245" s="264" t="s">
        <v>138</v>
      </c>
      <c r="G245" s="262"/>
      <c r="H245" s="265">
        <v>69.900000000000006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1" t="s">
        <v>135</v>
      </c>
      <c r="AU245" s="271" t="s">
        <v>85</v>
      </c>
      <c r="AV245" s="15" t="s">
        <v>133</v>
      </c>
      <c r="AW245" s="15" t="s">
        <v>32</v>
      </c>
      <c r="AX245" s="15" t="s">
        <v>83</v>
      </c>
      <c r="AY245" s="271" t="s">
        <v>126</v>
      </c>
    </row>
    <row r="246" s="2" customFormat="1" ht="24.15" customHeight="1">
      <c r="A246" s="38"/>
      <c r="B246" s="39"/>
      <c r="C246" s="226" t="s">
        <v>330</v>
      </c>
      <c r="D246" s="226" t="s">
        <v>128</v>
      </c>
      <c r="E246" s="227" t="s">
        <v>331</v>
      </c>
      <c r="F246" s="228" t="s">
        <v>332</v>
      </c>
      <c r="G246" s="229" t="s">
        <v>158</v>
      </c>
      <c r="H246" s="230">
        <v>14</v>
      </c>
      <c r="I246" s="231"/>
      <c r="J246" s="232">
        <f>ROUND(I246*H246,2)</f>
        <v>0</v>
      </c>
      <c r="K246" s="228" t="s">
        <v>132</v>
      </c>
      <c r="L246" s="44"/>
      <c r="M246" s="233" t="s">
        <v>1</v>
      </c>
      <c r="N246" s="234" t="s">
        <v>41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133</v>
      </c>
      <c r="AT246" s="237" t="s">
        <v>128</v>
      </c>
      <c r="AU246" s="237" t="s">
        <v>85</v>
      </c>
      <c r="AY246" s="17" t="s">
        <v>126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83</v>
      </c>
      <c r="BK246" s="238">
        <f>ROUND(I246*H246,2)</f>
        <v>0</v>
      </c>
      <c r="BL246" s="17" t="s">
        <v>133</v>
      </c>
      <c r="BM246" s="237" t="s">
        <v>333</v>
      </c>
    </row>
    <row r="247" s="13" customFormat="1">
      <c r="A247" s="13"/>
      <c r="B247" s="239"/>
      <c r="C247" s="240"/>
      <c r="D247" s="241" t="s">
        <v>135</v>
      </c>
      <c r="E247" s="242" t="s">
        <v>1</v>
      </c>
      <c r="F247" s="243" t="s">
        <v>319</v>
      </c>
      <c r="G247" s="240"/>
      <c r="H247" s="242" t="s">
        <v>1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135</v>
      </c>
      <c r="AU247" s="249" t="s">
        <v>85</v>
      </c>
      <c r="AV247" s="13" t="s">
        <v>83</v>
      </c>
      <c r="AW247" s="13" t="s">
        <v>32</v>
      </c>
      <c r="AX247" s="13" t="s">
        <v>76</v>
      </c>
      <c r="AY247" s="249" t="s">
        <v>126</v>
      </c>
    </row>
    <row r="248" s="14" customFormat="1">
      <c r="A248" s="14"/>
      <c r="B248" s="250"/>
      <c r="C248" s="251"/>
      <c r="D248" s="241" t="s">
        <v>135</v>
      </c>
      <c r="E248" s="252" t="s">
        <v>1</v>
      </c>
      <c r="F248" s="253" t="s">
        <v>268</v>
      </c>
      <c r="G248" s="251"/>
      <c r="H248" s="254">
        <v>14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0" t="s">
        <v>135</v>
      </c>
      <c r="AU248" s="260" t="s">
        <v>85</v>
      </c>
      <c r="AV248" s="14" t="s">
        <v>85</v>
      </c>
      <c r="AW248" s="14" t="s">
        <v>32</v>
      </c>
      <c r="AX248" s="14" t="s">
        <v>76</v>
      </c>
      <c r="AY248" s="260" t="s">
        <v>126</v>
      </c>
    </row>
    <row r="249" s="15" customFormat="1">
      <c r="A249" s="15"/>
      <c r="B249" s="261"/>
      <c r="C249" s="262"/>
      <c r="D249" s="241" t="s">
        <v>135</v>
      </c>
      <c r="E249" s="263" t="s">
        <v>1</v>
      </c>
      <c r="F249" s="264" t="s">
        <v>138</v>
      </c>
      <c r="G249" s="262"/>
      <c r="H249" s="265">
        <v>14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1" t="s">
        <v>135</v>
      </c>
      <c r="AU249" s="271" t="s">
        <v>85</v>
      </c>
      <c r="AV249" s="15" t="s">
        <v>133</v>
      </c>
      <c r="AW249" s="15" t="s">
        <v>32</v>
      </c>
      <c r="AX249" s="15" t="s">
        <v>83</v>
      </c>
      <c r="AY249" s="271" t="s">
        <v>126</v>
      </c>
    </row>
    <row r="250" s="2" customFormat="1" ht="16.5" customHeight="1">
      <c r="A250" s="38"/>
      <c r="B250" s="39"/>
      <c r="C250" s="275" t="s">
        <v>334</v>
      </c>
      <c r="D250" s="275" t="s">
        <v>335</v>
      </c>
      <c r="E250" s="276" t="s">
        <v>336</v>
      </c>
      <c r="F250" s="277" t="s">
        <v>337</v>
      </c>
      <c r="G250" s="278" t="s">
        <v>180</v>
      </c>
      <c r="H250" s="279">
        <v>25.199999999999999</v>
      </c>
      <c r="I250" s="280"/>
      <c r="J250" s="281">
        <f>ROUND(I250*H250,2)</f>
        <v>0</v>
      </c>
      <c r="K250" s="277" t="s">
        <v>132</v>
      </c>
      <c r="L250" s="282"/>
      <c r="M250" s="283" t="s">
        <v>1</v>
      </c>
      <c r="N250" s="284" t="s">
        <v>41</v>
      </c>
      <c r="O250" s="91"/>
      <c r="P250" s="235">
        <f>O250*H250</f>
        <v>0</v>
      </c>
      <c r="Q250" s="235">
        <v>1</v>
      </c>
      <c r="R250" s="235">
        <f>Q250*H250</f>
        <v>25.199999999999999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177</v>
      </c>
      <c r="AT250" s="237" t="s">
        <v>335</v>
      </c>
      <c r="AU250" s="237" t="s">
        <v>85</v>
      </c>
      <c r="AY250" s="17" t="s">
        <v>126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83</v>
      </c>
      <c r="BK250" s="238">
        <f>ROUND(I250*H250,2)</f>
        <v>0</v>
      </c>
      <c r="BL250" s="17" t="s">
        <v>133</v>
      </c>
      <c r="BM250" s="237" t="s">
        <v>338</v>
      </c>
    </row>
    <row r="251" s="13" customFormat="1">
      <c r="A251" s="13"/>
      <c r="B251" s="239"/>
      <c r="C251" s="240"/>
      <c r="D251" s="241" t="s">
        <v>135</v>
      </c>
      <c r="E251" s="242" t="s">
        <v>1</v>
      </c>
      <c r="F251" s="243" t="s">
        <v>339</v>
      </c>
      <c r="G251" s="240"/>
      <c r="H251" s="242" t="s">
        <v>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135</v>
      </c>
      <c r="AU251" s="249" t="s">
        <v>85</v>
      </c>
      <c r="AV251" s="13" t="s">
        <v>83</v>
      </c>
      <c r="AW251" s="13" t="s">
        <v>32</v>
      </c>
      <c r="AX251" s="13" t="s">
        <v>76</v>
      </c>
      <c r="AY251" s="249" t="s">
        <v>126</v>
      </c>
    </row>
    <row r="252" s="14" customFormat="1">
      <c r="A252" s="14"/>
      <c r="B252" s="250"/>
      <c r="C252" s="251"/>
      <c r="D252" s="241" t="s">
        <v>135</v>
      </c>
      <c r="E252" s="252" t="s">
        <v>1</v>
      </c>
      <c r="F252" s="253" t="s">
        <v>340</v>
      </c>
      <c r="G252" s="251"/>
      <c r="H252" s="254">
        <v>25.199999999999999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135</v>
      </c>
      <c r="AU252" s="260" t="s">
        <v>85</v>
      </c>
      <c r="AV252" s="14" t="s">
        <v>85</v>
      </c>
      <c r="AW252" s="14" t="s">
        <v>32</v>
      </c>
      <c r="AX252" s="14" t="s">
        <v>76</v>
      </c>
      <c r="AY252" s="260" t="s">
        <v>126</v>
      </c>
    </row>
    <row r="253" s="15" customFormat="1">
      <c r="A253" s="15"/>
      <c r="B253" s="261"/>
      <c r="C253" s="262"/>
      <c r="D253" s="241" t="s">
        <v>135</v>
      </c>
      <c r="E253" s="263" t="s">
        <v>1</v>
      </c>
      <c r="F253" s="264" t="s">
        <v>138</v>
      </c>
      <c r="G253" s="262"/>
      <c r="H253" s="265">
        <v>25.199999999999999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1" t="s">
        <v>135</v>
      </c>
      <c r="AU253" s="271" t="s">
        <v>85</v>
      </c>
      <c r="AV253" s="15" t="s">
        <v>133</v>
      </c>
      <c r="AW253" s="15" t="s">
        <v>32</v>
      </c>
      <c r="AX253" s="15" t="s">
        <v>83</v>
      </c>
      <c r="AY253" s="271" t="s">
        <v>126</v>
      </c>
    </row>
    <row r="254" s="2" customFormat="1" ht="16.5" customHeight="1">
      <c r="A254" s="38"/>
      <c r="B254" s="39"/>
      <c r="C254" s="226" t="s">
        <v>341</v>
      </c>
      <c r="D254" s="226" t="s">
        <v>128</v>
      </c>
      <c r="E254" s="227" t="s">
        <v>342</v>
      </c>
      <c r="F254" s="228" t="s">
        <v>343</v>
      </c>
      <c r="G254" s="229" t="s">
        <v>158</v>
      </c>
      <c r="H254" s="230">
        <v>28.777999999999999</v>
      </c>
      <c r="I254" s="231"/>
      <c r="J254" s="232">
        <f>ROUND(I254*H254,2)</f>
        <v>0</v>
      </c>
      <c r="K254" s="228" t="s">
        <v>132</v>
      </c>
      <c r="L254" s="44"/>
      <c r="M254" s="233" t="s">
        <v>1</v>
      </c>
      <c r="N254" s="234" t="s">
        <v>41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133</v>
      </c>
      <c r="AT254" s="237" t="s">
        <v>128</v>
      </c>
      <c r="AU254" s="237" t="s">
        <v>85</v>
      </c>
      <c r="AY254" s="17" t="s">
        <v>126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83</v>
      </c>
      <c r="BK254" s="238">
        <f>ROUND(I254*H254,2)</f>
        <v>0</v>
      </c>
      <c r="BL254" s="17" t="s">
        <v>133</v>
      </c>
      <c r="BM254" s="237" t="s">
        <v>344</v>
      </c>
    </row>
    <row r="255" s="13" customFormat="1">
      <c r="A255" s="13"/>
      <c r="B255" s="239"/>
      <c r="C255" s="240"/>
      <c r="D255" s="241" t="s">
        <v>135</v>
      </c>
      <c r="E255" s="242" t="s">
        <v>1</v>
      </c>
      <c r="F255" s="243" t="s">
        <v>345</v>
      </c>
      <c r="G255" s="240"/>
      <c r="H255" s="242" t="s">
        <v>1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135</v>
      </c>
      <c r="AU255" s="249" t="s">
        <v>85</v>
      </c>
      <c r="AV255" s="13" t="s">
        <v>83</v>
      </c>
      <c r="AW255" s="13" t="s">
        <v>32</v>
      </c>
      <c r="AX255" s="13" t="s">
        <v>76</v>
      </c>
      <c r="AY255" s="249" t="s">
        <v>126</v>
      </c>
    </row>
    <row r="256" s="14" customFormat="1">
      <c r="A256" s="14"/>
      <c r="B256" s="250"/>
      <c r="C256" s="251"/>
      <c r="D256" s="241" t="s">
        <v>135</v>
      </c>
      <c r="E256" s="252" t="s">
        <v>1</v>
      </c>
      <c r="F256" s="253" t="s">
        <v>346</v>
      </c>
      <c r="G256" s="251"/>
      <c r="H256" s="254">
        <v>28.777999999999999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0" t="s">
        <v>135</v>
      </c>
      <c r="AU256" s="260" t="s">
        <v>85</v>
      </c>
      <c r="AV256" s="14" t="s">
        <v>85</v>
      </c>
      <c r="AW256" s="14" t="s">
        <v>32</v>
      </c>
      <c r="AX256" s="14" t="s">
        <v>76</v>
      </c>
      <c r="AY256" s="260" t="s">
        <v>126</v>
      </c>
    </row>
    <row r="257" s="15" customFormat="1">
      <c r="A257" s="15"/>
      <c r="B257" s="261"/>
      <c r="C257" s="262"/>
      <c r="D257" s="241" t="s">
        <v>135</v>
      </c>
      <c r="E257" s="263" t="s">
        <v>1</v>
      </c>
      <c r="F257" s="264" t="s">
        <v>138</v>
      </c>
      <c r="G257" s="262"/>
      <c r="H257" s="265">
        <v>28.777999999999999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1" t="s">
        <v>135</v>
      </c>
      <c r="AU257" s="271" t="s">
        <v>85</v>
      </c>
      <c r="AV257" s="15" t="s">
        <v>133</v>
      </c>
      <c r="AW257" s="15" t="s">
        <v>32</v>
      </c>
      <c r="AX257" s="15" t="s">
        <v>83</v>
      </c>
      <c r="AY257" s="271" t="s">
        <v>126</v>
      </c>
    </row>
    <row r="258" s="2" customFormat="1" ht="16.5" customHeight="1">
      <c r="A258" s="38"/>
      <c r="B258" s="39"/>
      <c r="C258" s="226" t="s">
        <v>347</v>
      </c>
      <c r="D258" s="226" t="s">
        <v>128</v>
      </c>
      <c r="E258" s="227" t="s">
        <v>342</v>
      </c>
      <c r="F258" s="228" t="s">
        <v>343</v>
      </c>
      <c r="G258" s="229" t="s">
        <v>158</v>
      </c>
      <c r="H258" s="230">
        <v>6.3819999999999997</v>
      </c>
      <c r="I258" s="231"/>
      <c r="J258" s="232">
        <f>ROUND(I258*H258,2)</f>
        <v>0</v>
      </c>
      <c r="K258" s="228" t="s">
        <v>132</v>
      </c>
      <c r="L258" s="44"/>
      <c r="M258" s="233" t="s">
        <v>1</v>
      </c>
      <c r="N258" s="234" t="s">
        <v>41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133</v>
      </c>
      <c r="AT258" s="237" t="s">
        <v>128</v>
      </c>
      <c r="AU258" s="237" t="s">
        <v>85</v>
      </c>
      <c r="AY258" s="17" t="s">
        <v>126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83</v>
      </c>
      <c r="BK258" s="238">
        <f>ROUND(I258*H258,2)</f>
        <v>0</v>
      </c>
      <c r="BL258" s="17" t="s">
        <v>133</v>
      </c>
      <c r="BM258" s="237" t="s">
        <v>348</v>
      </c>
    </row>
    <row r="259" s="13" customFormat="1">
      <c r="A259" s="13"/>
      <c r="B259" s="239"/>
      <c r="C259" s="240"/>
      <c r="D259" s="241" t="s">
        <v>135</v>
      </c>
      <c r="E259" s="242" t="s">
        <v>1</v>
      </c>
      <c r="F259" s="243" t="s">
        <v>278</v>
      </c>
      <c r="G259" s="240"/>
      <c r="H259" s="242" t="s">
        <v>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135</v>
      </c>
      <c r="AU259" s="249" t="s">
        <v>85</v>
      </c>
      <c r="AV259" s="13" t="s">
        <v>83</v>
      </c>
      <c r="AW259" s="13" t="s">
        <v>32</v>
      </c>
      <c r="AX259" s="13" t="s">
        <v>76</v>
      </c>
      <c r="AY259" s="249" t="s">
        <v>126</v>
      </c>
    </row>
    <row r="260" s="14" customFormat="1">
      <c r="A260" s="14"/>
      <c r="B260" s="250"/>
      <c r="C260" s="251"/>
      <c r="D260" s="241" t="s">
        <v>135</v>
      </c>
      <c r="E260" s="252" t="s">
        <v>1</v>
      </c>
      <c r="F260" s="253" t="s">
        <v>349</v>
      </c>
      <c r="G260" s="251"/>
      <c r="H260" s="254">
        <v>6.3819999999999997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0" t="s">
        <v>135</v>
      </c>
      <c r="AU260" s="260" t="s">
        <v>85</v>
      </c>
      <c r="AV260" s="14" t="s">
        <v>85</v>
      </c>
      <c r="AW260" s="14" t="s">
        <v>32</v>
      </c>
      <c r="AX260" s="14" t="s">
        <v>76</v>
      </c>
      <c r="AY260" s="260" t="s">
        <v>126</v>
      </c>
    </row>
    <row r="261" s="15" customFormat="1">
      <c r="A261" s="15"/>
      <c r="B261" s="261"/>
      <c r="C261" s="262"/>
      <c r="D261" s="241" t="s">
        <v>135</v>
      </c>
      <c r="E261" s="263" t="s">
        <v>1</v>
      </c>
      <c r="F261" s="264" t="s">
        <v>138</v>
      </c>
      <c r="G261" s="262"/>
      <c r="H261" s="265">
        <v>6.3819999999999997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1" t="s">
        <v>135</v>
      </c>
      <c r="AU261" s="271" t="s">
        <v>85</v>
      </c>
      <c r="AV261" s="15" t="s">
        <v>133</v>
      </c>
      <c r="AW261" s="15" t="s">
        <v>32</v>
      </c>
      <c r="AX261" s="15" t="s">
        <v>83</v>
      </c>
      <c r="AY261" s="271" t="s">
        <v>126</v>
      </c>
    </row>
    <row r="262" s="2" customFormat="1" ht="16.5" customHeight="1">
      <c r="A262" s="38"/>
      <c r="B262" s="39"/>
      <c r="C262" s="226" t="s">
        <v>350</v>
      </c>
      <c r="D262" s="226" t="s">
        <v>128</v>
      </c>
      <c r="E262" s="227" t="s">
        <v>342</v>
      </c>
      <c r="F262" s="228" t="s">
        <v>343</v>
      </c>
      <c r="G262" s="229" t="s">
        <v>158</v>
      </c>
      <c r="H262" s="230">
        <v>320</v>
      </c>
      <c r="I262" s="231"/>
      <c r="J262" s="232">
        <f>ROUND(I262*H262,2)</f>
        <v>0</v>
      </c>
      <c r="K262" s="228" t="s">
        <v>132</v>
      </c>
      <c r="L262" s="44"/>
      <c r="M262" s="233" t="s">
        <v>1</v>
      </c>
      <c r="N262" s="234" t="s">
        <v>41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133</v>
      </c>
      <c r="AT262" s="237" t="s">
        <v>128</v>
      </c>
      <c r="AU262" s="237" t="s">
        <v>85</v>
      </c>
      <c r="AY262" s="17" t="s">
        <v>126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83</v>
      </c>
      <c r="BK262" s="238">
        <f>ROUND(I262*H262,2)</f>
        <v>0</v>
      </c>
      <c r="BL262" s="17" t="s">
        <v>133</v>
      </c>
      <c r="BM262" s="237" t="s">
        <v>351</v>
      </c>
    </row>
    <row r="263" s="13" customFormat="1">
      <c r="A263" s="13"/>
      <c r="B263" s="239"/>
      <c r="C263" s="240"/>
      <c r="D263" s="241" t="s">
        <v>135</v>
      </c>
      <c r="E263" s="242" t="s">
        <v>1</v>
      </c>
      <c r="F263" s="243" t="s">
        <v>352</v>
      </c>
      <c r="G263" s="240"/>
      <c r="H263" s="242" t="s">
        <v>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135</v>
      </c>
      <c r="AU263" s="249" t="s">
        <v>85</v>
      </c>
      <c r="AV263" s="13" t="s">
        <v>83</v>
      </c>
      <c r="AW263" s="13" t="s">
        <v>32</v>
      </c>
      <c r="AX263" s="13" t="s">
        <v>76</v>
      </c>
      <c r="AY263" s="249" t="s">
        <v>126</v>
      </c>
    </row>
    <row r="264" s="14" customFormat="1">
      <c r="A264" s="14"/>
      <c r="B264" s="250"/>
      <c r="C264" s="251"/>
      <c r="D264" s="241" t="s">
        <v>135</v>
      </c>
      <c r="E264" s="252" t="s">
        <v>1</v>
      </c>
      <c r="F264" s="253" t="s">
        <v>353</v>
      </c>
      <c r="G264" s="251"/>
      <c r="H264" s="254">
        <v>320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0" t="s">
        <v>135</v>
      </c>
      <c r="AU264" s="260" t="s">
        <v>85</v>
      </c>
      <c r="AV264" s="14" t="s">
        <v>85</v>
      </c>
      <c r="AW264" s="14" t="s">
        <v>32</v>
      </c>
      <c r="AX264" s="14" t="s">
        <v>76</v>
      </c>
      <c r="AY264" s="260" t="s">
        <v>126</v>
      </c>
    </row>
    <row r="265" s="15" customFormat="1">
      <c r="A265" s="15"/>
      <c r="B265" s="261"/>
      <c r="C265" s="262"/>
      <c r="D265" s="241" t="s">
        <v>135</v>
      </c>
      <c r="E265" s="263" t="s">
        <v>1</v>
      </c>
      <c r="F265" s="264" t="s">
        <v>138</v>
      </c>
      <c r="G265" s="262"/>
      <c r="H265" s="265">
        <v>320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1" t="s">
        <v>135</v>
      </c>
      <c r="AU265" s="271" t="s">
        <v>85</v>
      </c>
      <c r="AV265" s="15" t="s">
        <v>133</v>
      </c>
      <c r="AW265" s="15" t="s">
        <v>32</v>
      </c>
      <c r="AX265" s="15" t="s">
        <v>83</v>
      </c>
      <c r="AY265" s="271" t="s">
        <v>126</v>
      </c>
    </row>
    <row r="266" s="2" customFormat="1" ht="24.15" customHeight="1">
      <c r="A266" s="38"/>
      <c r="B266" s="39"/>
      <c r="C266" s="226" t="s">
        <v>354</v>
      </c>
      <c r="D266" s="226" t="s">
        <v>128</v>
      </c>
      <c r="E266" s="227" t="s">
        <v>355</v>
      </c>
      <c r="F266" s="228" t="s">
        <v>356</v>
      </c>
      <c r="G266" s="229" t="s">
        <v>158</v>
      </c>
      <c r="H266" s="230">
        <v>22.117999999999999</v>
      </c>
      <c r="I266" s="231"/>
      <c r="J266" s="232">
        <f>ROUND(I266*H266,2)</f>
        <v>0</v>
      </c>
      <c r="K266" s="228" t="s">
        <v>132</v>
      </c>
      <c r="L266" s="44"/>
      <c r="M266" s="233" t="s">
        <v>1</v>
      </c>
      <c r="N266" s="234" t="s">
        <v>41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133</v>
      </c>
      <c r="AT266" s="237" t="s">
        <v>128</v>
      </c>
      <c r="AU266" s="237" t="s">
        <v>85</v>
      </c>
      <c r="AY266" s="17" t="s">
        <v>126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83</v>
      </c>
      <c r="BK266" s="238">
        <f>ROUND(I266*H266,2)</f>
        <v>0</v>
      </c>
      <c r="BL266" s="17" t="s">
        <v>133</v>
      </c>
      <c r="BM266" s="237" t="s">
        <v>357</v>
      </c>
    </row>
    <row r="267" s="13" customFormat="1">
      <c r="A267" s="13"/>
      <c r="B267" s="239"/>
      <c r="C267" s="240"/>
      <c r="D267" s="241" t="s">
        <v>135</v>
      </c>
      <c r="E267" s="242" t="s">
        <v>1</v>
      </c>
      <c r="F267" s="243" t="s">
        <v>278</v>
      </c>
      <c r="G267" s="240"/>
      <c r="H267" s="242" t="s">
        <v>1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135</v>
      </c>
      <c r="AU267" s="249" t="s">
        <v>85</v>
      </c>
      <c r="AV267" s="13" t="s">
        <v>83</v>
      </c>
      <c r="AW267" s="13" t="s">
        <v>32</v>
      </c>
      <c r="AX267" s="13" t="s">
        <v>76</v>
      </c>
      <c r="AY267" s="249" t="s">
        <v>126</v>
      </c>
    </row>
    <row r="268" s="14" customFormat="1">
      <c r="A268" s="14"/>
      <c r="B268" s="250"/>
      <c r="C268" s="251"/>
      <c r="D268" s="241" t="s">
        <v>135</v>
      </c>
      <c r="E268" s="252" t="s">
        <v>1</v>
      </c>
      <c r="F268" s="253" t="s">
        <v>358</v>
      </c>
      <c r="G268" s="251"/>
      <c r="H268" s="254">
        <v>22.117999999999999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135</v>
      </c>
      <c r="AU268" s="260" t="s">
        <v>85</v>
      </c>
      <c r="AV268" s="14" t="s">
        <v>85</v>
      </c>
      <c r="AW268" s="14" t="s">
        <v>32</v>
      </c>
      <c r="AX268" s="14" t="s">
        <v>76</v>
      </c>
      <c r="AY268" s="260" t="s">
        <v>126</v>
      </c>
    </row>
    <row r="269" s="15" customFormat="1">
      <c r="A269" s="15"/>
      <c r="B269" s="261"/>
      <c r="C269" s="262"/>
      <c r="D269" s="241" t="s">
        <v>135</v>
      </c>
      <c r="E269" s="263" t="s">
        <v>1</v>
      </c>
      <c r="F269" s="264" t="s">
        <v>138</v>
      </c>
      <c r="G269" s="262"/>
      <c r="H269" s="265">
        <v>22.117999999999999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1" t="s">
        <v>135</v>
      </c>
      <c r="AU269" s="271" t="s">
        <v>85</v>
      </c>
      <c r="AV269" s="15" t="s">
        <v>133</v>
      </c>
      <c r="AW269" s="15" t="s">
        <v>32</v>
      </c>
      <c r="AX269" s="15" t="s">
        <v>83</v>
      </c>
      <c r="AY269" s="271" t="s">
        <v>126</v>
      </c>
    </row>
    <row r="270" s="2" customFormat="1" ht="24.15" customHeight="1">
      <c r="A270" s="38"/>
      <c r="B270" s="39"/>
      <c r="C270" s="226" t="s">
        <v>359</v>
      </c>
      <c r="D270" s="226" t="s">
        <v>128</v>
      </c>
      <c r="E270" s="227" t="s">
        <v>360</v>
      </c>
      <c r="F270" s="228" t="s">
        <v>361</v>
      </c>
      <c r="G270" s="229" t="s">
        <v>158</v>
      </c>
      <c r="H270" s="230">
        <v>39.222000000000001</v>
      </c>
      <c r="I270" s="231"/>
      <c r="J270" s="232">
        <f>ROUND(I270*H270,2)</f>
        <v>0</v>
      </c>
      <c r="K270" s="228" t="s">
        <v>132</v>
      </c>
      <c r="L270" s="44"/>
      <c r="M270" s="233" t="s">
        <v>1</v>
      </c>
      <c r="N270" s="234" t="s">
        <v>41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133</v>
      </c>
      <c r="AT270" s="237" t="s">
        <v>128</v>
      </c>
      <c r="AU270" s="237" t="s">
        <v>85</v>
      </c>
      <c r="AY270" s="17" t="s">
        <v>126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83</v>
      </c>
      <c r="BK270" s="238">
        <f>ROUND(I270*H270,2)</f>
        <v>0</v>
      </c>
      <c r="BL270" s="17" t="s">
        <v>133</v>
      </c>
      <c r="BM270" s="237" t="s">
        <v>362</v>
      </c>
    </row>
    <row r="271" s="13" customFormat="1">
      <c r="A271" s="13"/>
      <c r="B271" s="239"/>
      <c r="C271" s="240"/>
      <c r="D271" s="241" t="s">
        <v>135</v>
      </c>
      <c r="E271" s="242" t="s">
        <v>1</v>
      </c>
      <c r="F271" s="243" t="s">
        <v>345</v>
      </c>
      <c r="G271" s="240"/>
      <c r="H271" s="242" t="s">
        <v>1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135</v>
      </c>
      <c r="AU271" s="249" t="s">
        <v>85</v>
      </c>
      <c r="AV271" s="13" t="s">
        <v>83</v>
      </c>
      <c r="AW271" s="13" t="s">
        <v>32</v>
      </c>
      <c r="AX271" s="13" t="s">
        <v>76</v>
      </c>
      <c r="AY271" s="249" t="s">
        <v>126</v>
      </c>
    </row>
    <row r="272" s="14" customFormat="1">
      <c r="A272" s="14"/>
      <c r="B272" s="250"/>
      <c r="C272" s="251"/>
      <c r="D272" s="241" t="s">
        <v>135</v>
      </c>
      <c r="E272" s="252" t="s">
        <v>1</v>
      </c>
      <c r="F272" s="253" t="s">
        <v>363</v>
      </c>
      <c r="G272" s="251"/>
      <c r="H272" s="254">
        <v>39.222000000000001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135</v>
      </c>
      <c r="AU272" s="260" t="s">
        <v>85</v>
      </c>
      <c r="AV272" s="14" t="s">
        <v>85</v>
      </c>
      <c r="AW272" s="14" t="s">
        <v>32</v>
      </c>
      <c r="AX272" s="14" t="s">
        <v>76</v>
      </c>
      <c r="AY272" s="260" t="s">
        <v>126</v>
      </c>
    </row>
    <row r="273" s="15" customFormat="1">
      <c r="A273" s="15"/>
      <c r="B273" s="261"/>
      <c r="C273" s="262"/>
      <c r="D273" s="241" t="s">
        <v>135</v>
      </c>
      <c r="E273" s="263" t="s">
        <v>1</v>
      </c>
      <c r="F273" s="264" t="s">
        <v>138</v>
      </c>
      <c r="G273" s="262"/>
      <c r="H273" s="265">
        <v>39.222000000000001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1" t="s">
        <v>135</v>
      </c>
      <c r="AU273" s="271" t="s">
        <v>85</v>
      </c>
      <c r="AV273" s="15" t="s">
        <v>133</v>
      </c>
      <c r="AW273" s="15" t="s">
        <v>32</v>
      </c>
      <c r="AX273" s="15" t="s">
        <v>83</v>
      </c>
      <c r="AY273" s="271" t="s">
        <v>126</v>
      </c>
    </row>
    <row r="274" s="2" customFormat="1" ht="24.15" customHeight="1">
      <c r="A274" s="38"/>
      <c r="B274" s="39"/>
      <c r="C274" s="226" t="s">
        <v>364</v>
      </c>
      <c r="D274" s="226" t="s">
        <v>128</v>
      </c>
      <c r="E274" s="227" t="s">
        <v>365</v>
      </c>
      <c r="F274" s="228" t="s">
        <v>366</v>
      </c>
      <c r="G274" s="229" t="s">
        <v>158</v>
      </c>
      <c r="H274" s="230">
        <v>23.338000000000001</v>
      </c>
      <c r="I274" s="231"/>
      <c r="J274" s="232">
        <f>ROUND(I274*H274,2)</f>
        <v>0</v>
      </c>
      <c r="K274" s="228" t="s">
        <v>132</v>
      </c>
      <c r="L274" s="44"/>
      <c r="M274" s="233" t="s">
        <v>1</v>
      </c>
      <c r="N274" s="234" t="s">
        <v>41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133</v>
      </c>
      <c r="AT274" s="237" t="s">
        <v>128</v>
      </c>
      <c r="AU274" s="237" t="s">
        <v>85</v>
      </c>
      <c r="AY274" s="17" t="s">
        <v>126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83</v>
      </c>
      <c r="BK274" s="238">
        <f>ROUND(I274*H274,2)</f>
        <v>0</v>
      </c>
      <c r="BL274" s="17" t="s">
        <v>133</v>
      </c>
      <c r="BM274" s="237" t="s">
        <v>367</v>
      </c>
    </row>
    <row r="275" s="13" customFormat="1">
      <c r="A275" s="13"/>
      <c r="B275" s="239"/>
      <c r="C275" s="240"/>
      <c r="D275" s="241" t="s">
        <v>135</v>
      </c>
      <c r="E275" s="242" t="s">
        <v>1</v>
      </c>
      <c r="F275" s="243" t="s">
        <v>345</v>
      </c>
      <c r="G275" s="240"/>
      <c r="H275" s="242" t="s">
        <v>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135</v>
      </c>
      <c r="AU275" s="249" t="s">
        <v>85</v>
      </c>
      <c r="AV275" s="13" t="s">
        <v>83</v>
      </c>
      <c r="AW275" s="13" t="s">
        <v>32</v>
      </c>
      <c r="AX275" s="13" t="s">
        <v>76</v>
      </c>
      <c r="AY275" s="249" t="s">
        <v>126</v>
      </c>
    </row>
    <row r="276" s="14" customFormat="1">
      <c r="A276" s="14"/>
      <c r="B276" s="250"/>
      <c r="C276" s="251"/>
      <c r="D276" s="241" t="s">
        <v>135</v>
      </c>
      <c r="E276" s="252" t="s">
        <v>1</v>
      </c>
      <c r="F276" s="253" t="s">
        <v>368</v>
      </c>
      <c r="G276" s="251"/>
      <c r="H276" s="254">
        <v>23.338000000000001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135</v>
      </c>
      <c r="AU276" s="260" t="s">
        <v>85</v>
      </c>
      <c r="AV276" s="14" t="s">
        <v>85</v>
      </c>
      <c r="AW276" s="14" t="s">
        <v>32</v>
      </c>
      <c r="AX276" s="14" t="s">
        <v>76</v>
      </c>
      <c r="AY276" s="260" t="s">
        <v>126</v>
      </c>
    </row>
    <row r="277" s="15" customFormat="1">
      <c r="A277" s="15"/>
      <c r="B277" s="261"/>
      <c r="C277" s="262"/>
      <c r="D277" s="241" t="s">
        <v>135</v>
      </c>
      <c r="E277" s="263" t="s">
        <v>1</v>
      </c>
      <c r="F277" s="264" t="s">
        <v>138</v>
      </c>
      <c r="G277" s="262"/>
      <c r="H277" s="265">
        <v>23.338000000000001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1" t="s">
        <v>135</v>
      </c>
      <c r="AU277" s="271" t="s">
        <v>85</v>
      </c>
      <c r="AV277" s="15" t="s">
        <v>133</v>
      </c>
      <c r="AW277" s="15" t="s">
        <v>32</v>
      </c>
      <c r="AX277" s="15" t="s">
        <v>83</v>
      </c>
      <c r="AY277" s="271" t="s">
        <v>126</v>
      </c>
    </row>
    <row r="278" s="2" customFormat="1" ht="16.5" customHeight="1">
      <c r="A278" s="38"/>
      <c r="B278" s="39"/>
      <c r="C278" s="275" t="s">
        <v>369</v>
      </c>
      <c r="D278" s="275" t="s">
        <v>335</v>
      </c>
      <c r="E278" s="276" t="s">
        <v>370</v>
      </c>
      <c r="F278" s="277" t="s">
        <v>371</v>
      </c>
      <c r="G278" s="278" t="s">
        <v>180</v>
      </c>
      <c r="H278" s="279">
        <v>46.676000000000002</v>
      </c>
      <c r="I278" s="280"/>
      <c r="J278" s="281">
        <f>ROUND(I278*H278,2)</f>
        <v>0</v>
      </c>
      <c r="K278" s="277" t="s">
        <v>132</v>
      </c>
      <c r="L278" s="282"/>
      <c r="M278" s="283" t="s">
        <v>1</v>
      </c>
      <c r="N278" s="284" t="s">
        <v>41</v>
      </c>
      <c r="O278" s="91"/>
      <c r="P278" s="235">
        <f>O278*H278</f>
        <v>0</v>
      </c>
      <c r="Q278" s="235">
        <v>1</v>
      </c>
      <c r="R278" s="235">
        <f>Q278*H278</f>
        <v>46.676000000000002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177</v>
      </c>
      <c r="AT278" s="237" t="s">
        <v>335</v>
      </c>
      <c r="AU278" s="237" t="s">
        <v>85</v>
      </c>
      <c r="AY278" s="17" t="s">
        <v>126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83</v>
      </c>
      <c r="BK278" s="238">
        <f>ROUND(I278*H278,2)</f>
        <v>0</v>
      </c>
      <c r="BL278" s="17" t="s">
        <v>133</v>
      </c>
      <c r="BM278" s="237" t="s">
        <v>372</v>
      </c>
    </row>
    <row r="279" s="13" customFormat="1">
      <c r="A279" s="13"/>
      <c r="B279" s="239"/>
      <c r="C279" s="240"/>
      <c r="D279" s="241" t="s">
        <v>135</v>
      </c>
      <c r="E279" s="242" t="s">
        <v>1</v>
      </c>
      <c r="F279" s="243" t="s">
        <v>373</v>
      </c>
      <c r="G279" s="240"/>
      <c r="H279" s="242" t="s">
        <v>1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135</v>
      </c>
      <c r="AU279" s="249" t="s">
        <v>85</v>
      </c>
      <c r="AV279" s="13" t="s">
        <v>83</v>
      </c>
      <c r="AW279" s="13" t="s">
        <v>32</v>
      </c>
      <c r="AX279" s="13" t="s">
        <v>76</v>
      </c>
      <c r="AY279" s="249" t="s">
        <v>126</v>
      </c>
    </row>
    <row r="280" s="14" customFormat="1">
      <c r="A280" s="14"/>
      <c r="B280" s="250"/>
      <c r="C280" s="251"/>
      <c r="D280" s="241" t="s">
        <v>135</v>
      </c>
      <c r="E280" s="252" t="s">
        <v>1</v>
      </c>
      <c r="F280" s="253" t="s">
        <v>374</v>
      </c>
      <c r="G280" s="251"/>
      <c r="H280" s="254">
        <v>46.676000000000002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0" t="s">
        <v>135</v>
      </c>
      <c r="AU280" s="260" t="s">
        <v>85</v>
      </c>
      <c r="AV280" s="14" t="s">
        <v>85</v>
      </c>
      <c r="AW280" s="14" t="s">
        <v>32</v>
      </c>
      <c r="AX280" s="14" t="s">
        <v>76</v>
      </c>
      <c r="AY280" s="260" t="s">
        <v>126</v>
      </c>
    </row>
    <row r="281" s="15" customFormat="1">
      <c r="A281" s="15"/>
      <c r="B281" s="261"/>
      <c r="C281" s="262"/>
      <c r="D281" s="241" t="s">
        <v>135</v>
      </c>
      <c r="E281" s="263" t="s">
        <v>1</v>
      </c>
      <c r="F281" s="264" t="s">
        <v>138</v>
      </c>
      <c r="G281" s="262"/>
      <c r="H281" s="265">
        <v>46.676000000000002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1" t="s">
        <v>135</v>
      </c>
      <c r="AU281" s="271" t="s">
        <v>85</v>
      </c>
      <c r="AV281" s="15" t="s">
        <v>133</v>
      </c>
      <c r="AW281" s="15" t="s">
        <v>32</v>
      </c>
      <c r="AX281" s="15" t="s">
        <v>83</v>
      </c>
      <c r="AY281" s="271" t="s">
        <v>126</v>
      </c>
    </row>
    <row r="282" s="2" customFormat="1" ht="24.15" customHeight="1">
      <c r="A282" s="38"/>
      <c r="B282" s="39"/>
      <c r="C282" s="226" t="s">
        <v>375</v>
      </c>
      <c r="D282" s="226" t="s">
        <v>128</v>
      </c>
      <c r="E282" s="227" t="s">
        <v>365</v>
      </c>
      <c r="F282" s="228" t="s">
        <v>366</v>
      </c>
      <c r="G282" s="229" t="s">
        <v>158</v>
      </c>
      <c r="H282" s="230">
        <v>3.5</v>
      </c>
      <c r="I282" s="231"/>
      <c r="J282" s="232">
        <f>ROUND(I282*H282,2)</f>
        <v>0</v>
      </c>
      <c r="K282" s="228" t="s">
        <v>132</v>
      </c>
      <c r="L282" s="44"/>
      <c r="M282" s="233" t="s">
        <v>1</v>
      </c>
      <c r="N282" s="234" t="s">
        <v>41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133</v>
      </c>
      <c r="AT282" s="237" t="s">
        <v>128</v>
      </c>
      <c r="AU282" s="237" t="s">
        <v>85</v>
      </c>
      <c r="AY282" s="17" t="s">
        <v>126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83</v>
      </c>
      <c r="BK282" s="238">
        <f>ROUND(I282*H282,2)</f>
        <v>0</v>
      </c>
      <c r="BL282" s="17" t="s">
        <v>133</v>
      </c>
      <c r="BM282" s="237" t="s">
        <v>376</v>
      </c>
    </row>
    <row r="283" s="13" customFormat="1">
      <c r="A283" s="13"/>
      <c r="B283" s="239"/>
      <c r="C283" s="240"/>
      <c r="D283" s="241" t="s">
        <v>135</v>
      </c>
      <c r="E283" s="242" t="s">
        <v>1</v>
      </c>
      <c r="F283" s="243" t="s">
        <v>278</v>
      </c>
      <c r="G283" s="240"/>
      <c r="H283" s="242" t="s">
        <v>1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135</v>
      </c>
      <c r="AU283" s="249" t="s">
        <v>85</v>
      </c>
      <c r="AV283" s="13" t="s">
        <v>83</v>
      </c>
      <c r="AW283" s="13" t="s">
        <v>32</v>
      </c>
      <c r="AX283" s="13" t="s">
        <v>76</v>
      </c>
      <c r="AY283" s="249" t="s">
        <v>126</v>
      </c>
    </row>
    <row r="284" s="14" customFormat="1">
      <c r="A284" s="14"/>
      <c r="B284" s="250"/>
      <c r="C284" s="251"/>
      <c r="D284" s="241" t="s">
        <v>135</v>
      </c>
      <c r="E284" s="252" t="s">
        <v>1</v>
      </c>
      <c r="F284" s="253" t="s">
        <v>377</v>
      </c>
      <c r="G284" s="251"/>
      <c r="H284" s="254">
        <v>3.5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0" t="s">
        <v>135</v>
      </c>
      <c r="AU284" s="260" t="s">
        <v>85</v>
      </c>
      <c r="AV284" s="14" t="s">
        <v>85</v>
      </c>
      <c r="AW284" s="14" t="s">
        <v>32</v>
      </c>
      <c r="AX284" s="14" t="s">
        <v>76</v>
      </c>
      <c r="AY284" s="260" t="s">
        <v>126</v>
      </c>
    </row>
    <row r="285" s="15" customFormat="1">
      <c r="A285" s="15"/>
      <c r="B285" s="261"/>
      <c r="C285" s="262"/>
      <c r="D285" s="241" t="s">
        <v>135</v>
      </c>
      <c r="E285" s="263" t="s">
        <v>1</v>
      </c>
      <c r="F285" s="264" t="s">
        <v>138</v>
      </c>
      <c r="G285" s="262"/>
      <c r="H285" s="265">
        <v>3.5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1" t="s">
        <v>135</v>
      </c>
      <c r="AU285" s="271" t="s">
        <v>85</v>
      </c>
      <c r="AV285" s="15" t="s">
        <v>133</v>
      </c>
      <c r="AW285" s="15" t="s">
        <v>32</v>
      </c>
      <c r="AX285" s="15" t="s">
        <v>83</v>
      </c>
      <c r="AY285" s="271" t="s">
        <v>126</v>
      </c>
    </row>
    <row r="286" s="2" customFormat="1" ht="16.5" customHeight="1">
      <c r="A286" s="38"/>
      <c r="B286" s="39"/>
      <c r="C286" s="275" t="s">
        <v>378</v>
      </c>
      <c r="D286" s="275" t="s">
        <v>335</v>
      </c>
      <c r="E286" s="276" t="s">
        <v>370</v>
      </c>
      <c r="F286" s="277" t="s">
        <v>371</v>
      </c>
      <c r="G286" s="278" t="s">
        <v>180</v>
      </c>
      <c r="H286" s="279">
        <v>7</v>
      </c>
      <c r="I286" s="280"/>
      <c r="J286" s="281">
        <f>ROUND(I286*H286,2)</f>
        <v>0</v>
      </c>
      <c r="K286" s="277" t="s">
        <v>132</v>
      </c>
      <c r="L286" s="282"/>
      <c r="M286" s="283" t="s">
        <v>1</v>
      </c>
      <c r="N286" s="284" t="s">
        <v>41</v>
      </c>
      <c r="O286" s="91"/>
      <c r="P286" s="235">
        <f>O286*H286</f>
        <v>0</v>
      </c>
      <c r="Q286" s="235">
        <v>1</v>
      </c>
      <c r="R286" s="235">
        <f>Q286*H286</f>
        <v>7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177</v>
      </c>
      <c r="AT286" s="237" t="s">
        <v>335</v>
      </c>
      <c r="AU286" s="237" t="s">
        <v>85</v>
      </c>
      <c r="AY286" s="17" t="s">
        <v>126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83</v>
      </c>
      <c r="BK286" s="238">
        <f>ROUND(I286*H286,2)</f>
        <v>0</v>
      </c>
      <c r="BL286" s="17" t="s">
        <v>133</v>
      </c>
      <c r="BM286" s="237" t="s">
        <v>379</v>
      </c>
    </row>
    <row r="287" s="13" customFormat="1">
      <c r="A287" s="13"/>
      <c r="B287" s="239"/>
      <c r="C287" s="240"/>
      <c r="D287" s="241" t="s">
        <v>135</v>
      </c>
      <c r="E287" s="242" t="s">
        <v>1</v>
      </c>
      <c r="F287" s="243" t="s">
        <v>278</v>
      </c>
      <c r="G287" s="240"/>
      <c r="H287" s="242" t="s">
        <v>1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135</v>
      </c>
      <c r="AU287" s="249" t="s">
        <v>85</v>
      </c>
      <c r="AV287" s="13" t="s">
        <v>83</v>
      </c>
      <c r="AW287" s="13" t="s">
        <v>32</v>
      </c>
      <c r="AX287" s="13" t="s">
        <v>76</v>
      </c>
      <c r="AY287" s="249" t="s">
        <v>126</v>
      </c>
    </row>
    <row r="288" s="14" customFormat="1">
      <c r="A288" s="14"/>
      <c r="B288" s="250"/>
      <c r="C288" s="251"/>
      <c r="D288" s="241" t="s">
        <v>135</v>
      </c>
      <c r="E288" s="252" t="s">
        <v>1</v>
      </c>
      <c r="F288" s="253" t="s">
        <v>380</v>
      </c>
      <c r="G288" s="251"/>
      <c r="H288" s="254">
        <v>7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135</v>
      </c>
      <c r="AU288" s="260" t="s">
        <v>85</v>
      </c>
      <c r="AV288" s="14" t="s">
        <v>85</v>
      </c>
      <c r="AW288" s="14" t="s">
        <v>32</v>
      </c>
      <c r="AX288" s="14" t="s">
        <v>76</v>
      </c>
      <c r="AY288" s="260" t="s">
        <v>126</v>
      </c>
    </row>
    <row r="289" s="15" customFormat="1">
      <c r="A289" s="15"/>
      <c r="B289" s="261"/>
      <c r="C289" s="262"/>
      <c r="D289" s="241" t="s">
        <v>135</v>
      </c>
      <c r="E289" s="263" t="s">
        <v>1</v>
      </c>
      <c r="F289" s="264" t="s">
        <v>138</v>
      </c>
      <c r="G289" s="262"/>
      <c r="H289" s="265">
        <v>7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1" t="s">
        <v>135</v>
      </c>
      <c r="AU289" s="271" t="s">
        <v>85</v>
      </c>
      <c r="AV289" s="15" t="s">
        <v>133</v>
      </c>
      <c r="AW289" s="15" t="s">
        <v>32</v>
      </c>
      <c r="AX289" s="15" t="s">
        <v>83</v>
      </c>
      <c r="AY289" s="271" t="s">
        <v>126</v>
      </c>
    </row>
    <row r="290" s="2" customFormat="1" ht="24.15" customHeight="1">
      <c r="A290" s="38"/>
      <c r="B290" s="39"/>
      <c r="C290" s="226" t="s">
        <v>381</v>
      </c>
      <c r="D290" s="226" t="s">
        <v>128</v>
      </c>
      <c r="E290" s="227" t="s">
        <v>382</v>
      </c>
      <c r="F290" s="228" t="s">
        <v>383</v>
      </c>
      <c r="G290" s="229" t="s">
        <v>131</v>
      </c>
      <c r="H290" s="230">
        <v>466</v>
      </c>
      <c r="I290" s="231"/>
      <c r="J290" s="232">
        <f>ROUND(I290*H290,2)</f>
        <v>0</v>
      </c>
      <c r="K290" s="228" t="s">
        <v>132</v>
      </c>
      <c r="L290" s="44"/>
      <c r="M290" s="233" t="s">
        <v>1</v>
      </c>
      <c r="N290" s="234" t="s">
        <v>41</v>
      </c>
      <c r="O290" s="91"/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133</v>
      </c>
      <c r="AT290" s="237" t="s">
        <v>128</v>
      </c>
      <c r="AU290" s="237" t="s">
        <v>85</v>
      </c>
      <c r="AY290" s="17" t="s">
        <v>126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7" t="s">
        <v>83</v>
      </c>
      <c r="BK290" s="238">
        <f>ROUND(I290*H290,2)</f>
        <v>0</v>
      </c>
      <c r="BL290" s="17" t="s">
        <v>133</v>
      </c>
      <c r="BM290" s="237" t="s">
        <v>384</v>
      </c>
    </row>
    <row r="291" s="13" customFormat="1">
      <c r="A291" s="13"/>
      <c r="B291" s="239"/>
      <c r="C291" s="240"/>
      <c r="D291" s="241" t="s">
        <v>135</v>
      </c>
      <c r="E291" s="242" t="s">
        <v>1</v>
      </c>
      <c r="F291" s="243" t="s">
        <v>385</v>
      </c>
      <c r="G291" s="240"/>
      <c r="H291" s="242" t="s">
        <v>1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135</v>
      </c>
      <c r="AU291" s="249" t="s">
        <v>85</v>
      </c>
      <c r="AV291" s="13" t="s">
        <v>83</v>
      </c>
      <c r="AW291" s="13" t="s">
        <v>32</v>
      </c>
      <c r="AX291" s="13" t="s">
        <v>76</v>
      </c>
      <c r="AY291" s="249" t="s">
        <v>126</v>
      </c>
    </row>
    <row r="292" s="14" customFormat="1">
      <c r="A292" s="14"/>
      <c r="B292" s="250"/>
      <c r="C292" s="251"/>
      <c r="D292" s="241" t="s">
        <v>135</v>
      </c>
      <c r="E292" s="252" t="s">
        <v>1</v>
      </c>
      <c r="F292" s="253" t="s">
        <v>386</v>
      </c>
      <c r="G292" s="251"/>
      <c r="H292" s="254">
        <v>466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0" t="s">
        <v>135</v>
      </c>
      <c r="AU292" s="260" t="s">
        <v>85</v>
      </c>
      <c r="AV292" s="14" t="s">
        <v>85</v>
      </c>
      <c r="AW292" s="14" t="s">
        <v>32</v>
      </c>
      <c r="AX292" s="14" t="s">
        <v>76</v>
      </c>
      <c r="AY292" s="260" t="s">
        <v>126</v>
      </c>
    </row>
    <row r="293" s="15" customFormat="1">
      <c r="A293" s="15"/>
      <c r="B293" s="261"/>
      <c r="C293" s="262"/>
      <c r="D293" s="241" t="s">
        <v>135</v>
      </c>
      <c r="E293" s="263" t="s">
        <v>1</v>
      </c>
      <c r="F293" s="264" t="s">
        <v>138</v>
      </c>
      <c r="G293" s="262"/>
      <c r="H293" s="265">
        <v>466</v>
      </c>
      <c r="I293" s="266"/>
      <c r="J293" s="262"/>
      <c r="K293" s="262"/>
      <c r="L293" s="267"/>
      <c r="M293" s="268"/>
      <c r="N293" s="269"/>
      <c r="O293" s="269"/>
      <c r="P293" s="269"/>
      <c r="Q293" s="269"/>
      <c r="R293" s="269"/>
      <c r="S293" s="269"/>
      <c r="T293" s="27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1" t="s">
        <v>135</v>
      </c>
      <c r="AU293" s="271" t="s">
        <v>85</v>
      </c>
      <c r="AV293" s="15" t="s">
        <v>133</v>
      </c>
      <c r="AW293" s="15" t="s">
        <v>32</v>
      </c>
      <c r="AX293" s="15" t="s">
        <v>83</v>
      </c>
      <c r="AY293" s="271" t="s">
        <v>126</v>
      </c>
    </row>
    <row r="294" s="2" customFormat="1" ht="16.5" customHeight="1">
      <c r="A294" s="38"/>
      <c r="B294" s="39"/>
      <c r="C294" s="275" t="s">
        <v>387</v>
      </c>
      <c r="D294" s="275" t="s">
        <v>335</v>
      </c>
      <c r="E294" s="276" t="s">
        <v>388</v>
      </c>
      <c r="F294" s="277" t="s">
        <v>389</v>
      </c>
      <c r="G294" s="278" t="s">
        <v>180</v>
      </c>
      <c r="H294" s="279">
        <v>36.719999999999999</v>
      </c>
      <c r="I294" s="280"/>
      <c r="J294" s="281">
        <f>ROUND(I294*H294,2)</f>
        <v>0</v>
      </c>
      <c r="K294" s="277" t="s">
        <v>132</v>
      </c>
      <c r="L294" s="282"/>
      <c r="M294" s="283" t="s">
        <v>1</v>
      </c>
      <c r="N294" s="284" t="s">
        <v>41</v>
      </c>
      <c r="O294" s="91"/>
      <c r="P294" s="235">
        <f>O294*H294</f>
        <v>0</v>
      </c>
      <c r="Q294" s="235">
        <v>1</v>
      </c>
      <c r="R294" s="235">
        <f>Q294*H294</f>
        <v>36.719999999999999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177</v>
      </c>
      <c r="AT294" s="237" t="s">
        <v>335</v>
      </c>
      <c r="AU294" s="237" t="s">
        <v>85</v>
      </c>
      <c r="AY294" s="17" t="s">
        <v>126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83</v>
      </c>
      <c r="BK294" s="238">
        <f>ROUND(I294*H294,2)</f>
        <v>0</v>
      </c>
      <c r="BL294" s="17" t="s">
        <v>133</v>
      </c>
      <c r="BM294" s="237" t="s">
        <v>390</v>
      </c>
    </row>
    <row r="295" s="13" customFormat="1">
      <c r="A295" s="13"/>
      <c r="B295" s="239"/>
      <c r="C295" s="240"/>
      <c r="D295" s="241" t="s">
        <v>135</v>
      </c>
      <c r="E295" s="242" t="s">
        <v>1</v>
      </c>
      <c r="F295" s="243" t="s">
        <v>391</v>
      </c>
      <c r="G295" s="240"/>
      <c r="H295" s="242" t="s">
        <v>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135</v>
      </c>
      <c r="AU295" s="249" t="s">
        <v>85</v>
      </c>
      <c r="AV295" s="13" t="s">
        <v>83</v>
      </c>
      <c r="AW295" s="13" t="s">
        <v>32</v>
      </c>
      <c r="AX295" s="13" t="s">
        <v>76</v>
      </c>
      <c r="AY295" s="249" t="s">
        <v>126</v>
      </c>
    </row>
    <row r="296" s="14" customFormat="1">
      <c r="A296" s="14"/>
      <c r="B296" s="250"/>
      <c r="C296" s="251"/>
      <c r="D296" s="241" t="s">
        <v>135</v>
      </c>
      <c r="E296" s="252" t="s">
        <v>1</v>
      </c>
      <c r="F296" s="253" t="s">
        <v>392</v>
      </c>
      <c r="G296" s="251"/>
      <c r="H296" s="254">
        <v>36.719999999999999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0" t="s">
        <v>135</v>
      </c>
      <c r="AU296" s="260" t="s">
        <v>85</v>
      </c>
      <c r="AV296" s="14" t="s">
        <v>85</v>
      </c>
      <c r="AW296" s="14" t="s">
        <v>32</v>
      </c>
      <c r="AX296" s="14" t="s">
        <v>76</v>
      </c>
      <c r="AY296" s="260" t="s">
        <v>126</v>
      </c>
    </row>
    <row r="297" s="15" customFormat="1">
      <c r="A297" s="15"/>
      <c r="B297" s="261"/>
      <c r="C297" s="262"/>
      <c r="D297" s="241" t="s">
        <v>135</v>
      </c>
      <c r="E297" s="263" t="s">
        <v>1</v>
      </c>
      <c r="F297" s="264" t="s">
        <v>138</v>
      </c>
      <c r="G297" s="262"/>
      <c r="H297" s="265">
        <v>36.719999999999999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1" t="s">
        <v>135</v>
      </c>
      <c r="AU297" s="271" t="s">
        <v>85</v>
      </c>
      <c r="AV297" s="15" t="s">
        <v>133</v>
      </c>
      <c r="AW297" s="15" t="s">
        <v>32</v>
      </c>
      <c r="AX297" s="15" t="s">
        <v>83</v>
      </c>
      <c r="AY297" s="271" t="s">
        <v>126</v>
      </c>
    </row>
    <row r="298" s="2" customFormat="1" ht="24.15" customHeight="1">
      <c r="A298" s="38"/>
      <c r="B298" s="39"/>
      <c r="C298" s="226" t="s">
        <v>393</v>
      </c>
      <c r="D298" s="226" t="s">
        <v>128</v>
      </c>
      <c r="E298" s="227" t="s">
        <v>394</v>
      </c>
      <c r="F298" s="228" t="s">
        <v>395</v>
      </c>
      <c r="G298" s="229" t="s">
        <v>131</v>
      </c>
      <c r="H298" s="230">
        <v>466</v>
      </c>
      <c r="I298" s="231"/>
      <c r="J298" s="232">
        <f>ROUND(I298*H298,2)</f>
        <v>0</v>
      </c>
      <c r="K298" s="228" t="s">
        <v>132</v>
      </c>
      <c r="L298" s="44"/>
      <c r="M298" s="233" t="s">
        <v>1</v>
      </c>
      <c r="N298" s="234" t="s">
        <v>41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133</v>
      </c>
      <c r="AT298" s="237" t="s">
        <v>128</v>
      </c>
      <c r="AU298" s="237" t="s">
        <v>85</v>
      </c>
      <c r="AY298" s="17" t="s">
        <v>126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83</v>
      </c>
      <c r="BK298" s="238">
        <f>ROUND(I298*H298,2)</f>
        <v>0</v>
      </c>
      <c r="BL298" s="17" t="s">
        <v>133</v>
      </c>
      <c r="BM298" s="237" t="s">
        <v>396</v>
      </c>
    </row>
    <row r="299" s="13" customFormat="1">
      <c r="A299" s="13"/>
      <c r="B299" s="239"/>
      <c r="C299" s="240"/>
      <c r="D299" s="241" t="s">
        <v>135</v>
      </c>
      <c r="E299" s="242" t="s">
        <v>1</v>
      </c>
      <c r="F299" s="243" t="s">
        <v>397</v>
      </c>
      <c r="G299" s="240"/>
      <c r="H299" s="242" t="s">
        <v>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135</v>
      </c>
      <c r="AU299" s="249" t="s">
        <v>85</v>
      </c>
      <c r="AV299" s="13" t="s">
        <v>83</v>
      </c>
      <c r="AW299" s="13" t="s">
        <v>32</v>
      </c>
      <c r="AX299" s="13" t="s">
        <v>76</v>
      </c>
      <c r="AY299" s="249" t="s">
        <v>126</v>
      </c>
    </row>
    <row r="300" s="14" customFormat="1">
      <c r="A300" s="14"/>
      <c r="B300" s="250"/>
      <c r="C300" s="251"/>
      <c r="D300" s="241" t="s">
        <v>135</v>
      </c>
      <c r="E300" s="252" t="s">
        <v>1</v>
      </c>
      <c r="F300" s="253" t="s">
        <v>386</v>
      </c>
      <c r="G300" s="251"/>
      <c r="H300" s="254">
        <v>466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135</v>
      </c>
      <c r="AU300" s="260" t="s">
        <v>85</v>
      </c>
      <c r="AV300" s="14" t="s">
        <v>85</v>
      </c>
      <c r="AW300" s="14" t="s">
        <v>32</v>
      </c>
      <c r="AX300" s="14" t="s">
        <v>76</v>
      </c>
      <c r="AY300" s="260" t="s">
        <v>126</v>
      </c>
    </row>
    <row r="301" s="15" customFormat="1">
      <c r="A301" s="15"/>
      <c r="B301" s="261"/>
      <c r="C301" s="262"/>
      <c r="D301" s="241" t="s">
        <v>135</v>
      </c>
      <c r="E301" s="263" t="s">
        <v>1</v>
      </c>
      <c r="F301" s="264" t="s">
        <v>138</v>
      </c>
      <c r="G301" s="262"/>
      <c r="H301" s="265">
        <v>466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1" t="s">
        <v>135</v>
      </c>
      <c r="AU301" s="271" t="s">
        <v>85</v>
      </c>
      <c r="AV301" s="15" t="s">
        <v>133</v>
      </c>
      <c r="AW301" s="15" t="s">
        <v>32</v>
      </c>
      <c r="AX301" s="15" t="s">
        <v>83</v>
      </c>
      <c r="AY301" s="271" t="s">
        <v>126</v>
      </c>
    </row>
    <row r="302" s="2" customFormat="1" ht="16.5" customHeight="1">
      <c r="A302" s="38"/>
      <c r="B302" s="39"/>
      <c r="C302" s="275" t="s">
        <v>398</v>
      </c>
      <c r="D302" s="275" t="s">
        <v>335</v>
      </c>
      <c r="E302" s="276" t="s">
        <v>399</v>
      </c>
      <c r="F302" s="277" t="s">
        <v>400</v>
      </c>
      <c r="G302" s="278" t="s">
        <v>401</v>
      </c>
      <c r="H302" s="279">
        <v>16.077000000000002</v>
      </c>
      <c r="I302" s="280"/>
      <c r="J302" s="281">
        <f>ROUND(I302*H302,2)</f>
        <v>0</v>
      </c>
      <c r="K302" s="277" t="s">
        <v>132</v>
      </c>
      <c r="L302" s="282"/>
      <c r="M302" s="283" t="s">
        <v>1</v>
      </c>
      <c r="N302" s="284" t="s">
        <v>41</v>
      </c>
      <c r="O302" s="91"/>
      <c r="P302" s="235">
        <f>O302*H302</f>
        <v>0</v>
      </c>
      <c r="Q302" s="235">
        <v>0.001</v>
      </c>
      <c r="R302" s="235">
        <f>Q302*H302</f>
        <v>0.016077000000000001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177</v>
      </c>
      <c r="AT302" s="237" t="s">
        <v>335</v>
      </c>
      <c r="AU302" s="237" t="s">
        <v>85</v>
      </c>
      <c r="AY302" s="17" t="s">
        <v>126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83</v>
      </c>
      <c r="BK302" s="238">
        <f>ROUND(I302*H302,2)</f>
        <v>0</v>
      </c>
      <c r="BL302" s="17" t="s">
        <v>133</v>
      </c>
      <c r="BM302" s="237" t="s">
        <v>402</v>
      </c>
    </row>
    <row r="303" s="13" customFormat="1">
      <c r="A303" s="13"/>
      <c r="B303" s="239"/>
      <c r="C303" s="240"/>
      <c r="D303" s="241" t="s">
        <v>135</v>
      </c>
      <c r="E303" s="242" t="s">
        <v>1</v>
      </c>
      <c r="F303" s="243" t="s">
        <v>403</v>
      </c>
      <c r="G303" s="240"/>
      <c r="H303" s="242" t="s">
        <v>1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135</v>
      </c>
      <c r="AU303" s="249" t="s">
        <v>85</v>
      </c>
      <c r="AV303" s="13" t="s">
        <v>83</v>
      </c>
      <c r="AW303" s="13" t="s">
        <v>32</v>
      </c>
      <c r="AX303" s="13" t="s">
        <v>76</v>
      </c>
      <c r="AY303" s="249" t="s">
        <v>126</v>
      </c>
    </row>
    <row r="304" s="14" customFormat="1">
      <c r="A304" s="14"/>
      <c r="B304" s="250"/>
      <c r="C304" s="251"/>
      <c r="D304" s="241" t="s">
        <v>135</v>
      </c>
      <c r="E304" s="252" t="s">
        <v>1</v>
      </c>
      <c r="F304" s="253" t="s">
        <v>404</v>
      </c>
      <c r="G304" s="251"/>
      <c r="H304" s="254">
        <v>16.077000000000002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0" t="s">
        <v>135</v>
      </c>
      <c r="AU304" s="260" t="s">
        <v>85</v>
      </c>
      <c r="AV304" s="14" t="s">
        <v>85</v>
      </c>
      <c r="AW304" s="14" t="s">
        <v>32</v>
      </c>
      <c r="AX304" s="14" t="s">
        <v>76</v>
      </c>
      <c r="AY304" s="260" t="s">
        <v>126</v>
      </c>
    </row>
    <row r="305" s="15" customFormat="1">
      <c r="A305" s="15"/>
      <c r="B305" s="261"/>
      <c r="C305" s="262"/>
      <c r="D305" s="241" t="s">
        <v>135</v>
      </c>
      <c r="E305" s="263" t="s">
        <v>1</v>
      </c>
      <c r="F305" s="264" t="s">
        <v>138</v>
      </c>
      <c r="G305" s="262"/>
      <c r="H305" s="265">
        <v>16.077000000000002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1" t="s">
        <v>135</v>
      </c>
      <c r="AU305" s="271" t="s">
        <v>85</v>
      </c>
      <c r="AV305" s="15" t="s">
        <v>133</v>
      </c>
      <c r="AW305" s="15" t="s">
        <v>32</v>
      </c>
      <c r="AX305" s="15" t="s">
        <v>83</v>
      </c>
      <c r="AY305" s="271" t="s">
        <v>126</v>
      </c>
    </row>
    <row r="306" s="2" customFormat="1" ht="24.15" customHeight="1">
      <c r="A306" s="38"/>
      <c r="B306" s="39"/>
      <c r="C306" s="226" t="s">
        <v>405</v>
      </c>
      <c r="D306" s="226" t="s">
        <v>128</v>
      </c>
      <c r="E306" s="227" t="s">
        <v>406</v>
      </c>
      <c r="F306" s="228" t="s">
        <v>407</v>
      </c>
      <c r="G306" s="229" t="s">
        <v>131</v>
      </c>
      <c r="H306" s="230">
        <v>466</v>
      </c>
      <c r="I306" s="231"/>
      <c r="J306" s="232">
        <f>ROUND(I306*H306,2)</f>
        <v>0</v>
      </c>
      <c r="K306" s="228" t="s">
        <v>132</v>
      </c>
      <c r="L306" s="44"/>
      <c r="M306" s="233" t="s">
        <v>1</v>
      </c>
      <c r="N306" s="234" t="s">
        <v>41</v>
      </c>
      <c r="O306" s="91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133</v>
      </c>
      <c r="AT306" s="237" t="s">
        <v>128</v>
      </c>
      <c r="AU306" s="237" t="s">
        <v>85</v>
      </c>
      <c r="AY306" s="17" t="s">
        <v>126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83</v>
      </c>
      <c r="BK306" s="238">
        <f>ROUND(I306*H306,2)</f>
        <v>0</v>
      </c>
      <c r="BL306" s="17" t="s">
        <v>133</v>
      </c>
      <c r="BM306" s="237" t="s">
        <v>408</v>
      </c>
    </row>
    <row r="307" s="13" customFormat="1">
      <c r="A307" s="13"/>
      <c r="B307" s="239"/>
      <c r="C307" s="240"/>
      <c r="D307" s="241" t="s">
        <v>135</v>
      </c>
      <c r="E307" s="242" t="s">
        <v>1</v>
      </c>
      <c r="F307" s="243" t="s">
        <v>409</v>
      </c>
      <c r="G307" s="240"/>
      <c r="H307" s="242" t="s">
        <v>1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135</v>
      </c>
      <c r="AU307" s="249" t="s">
        <v>85</v>
      </c>
      <c r="AV307" s="13" t="s">
        <v>83</v>
      </c>
      <c r="AW307" s="13" t="s">
        <v>32</v>
      </c>
      <c r="AX307" s="13" t="s">
        <v>76</v>
      </c>
      <c r="AY307" s="249" t="s">
        <v>126</v>
      </c>
    </row>
    <row r="308" s="14" customFormat="1">
      <c r="A308" s="14"/>
      <c r="B308" s="250"/>
      <c r="C308" s="251"/>
      <c r="D308" s="241" t="s">
        <v>135</v>
      </c>
      <c r="E308" s="252" t="s">
        <v>1</v>
      </c>
      <c r="F308" s="253" t="s">
        <v>386</v>
      </c>
      <c r="G308" s="251"/>
      <c r="H308" s="254">
        <v>466</v>
      </c>
      <c r="I308" s="255"/>
      <c r="J308" s="251"/>
      <c r="K308" s="251"/>
      <c r="L308" s="256"/>
      <c r="M308" s="257"/>
      <c r="N308" s="258"/>
      <c r="O308" s="258"/>
      <c r="P308" s="258"/>
      <c r="Q308" s="258"/>
      <c r="R308" s="258"/>
      <c r="S308" s="258"/>
      <c r="T308" s="25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0" t="s">
        <v>135</v>
      </c>
      <c r="AU308" s="260" t="s">
        <v>85</v>
      </c>
      <c r="AV308" s="14" t="s">
        <v>85</v>
      </c>
      <c r="AW308" s="14" t="s">
        <v>32</v>
      </c>
      <c r="AX308" s="14" t="s">
        <v>76</v>
      </c>
      <c r="AY308" s="260" t="s">
        <v>126</v>
      </c>
    </row>
    <row r="309" s="15" customFormat="1">
      <c r="A309" s="15"/>
      <c r="B309" s="261"/>
      <c r="C309" s="262"/>
      <c r="D309" s="241" t="s">
        <v>135</v>
      </c>
      <c r="E309" s="263" t="s">
        <v>1</v>
      </c>
      <c r="F309" s="264" t="s">
        <v>138</v>
      </c>
      <c r="G309" s="262"/>
      <c r="H309" s="265">
        <v>466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1" t="s">
        <v>135</v>
      </c>
      <c r="AU309" s="271" t="s">
        <v>85</v>
      </c>
      <c r="AV309" s="15" t="s">
        <v>133</v>
      </c>
      <c r="AW309" s="15" t="s">
        <v>32</v>
      </c>
      <c r="AX309" s="15" t="s">
        <v>83</v>
      </c>
      <c r="AY309" s="271" t="s">
        <v>126</v>
      </c>
    </row>
    <row r="310" s="2" customFormat="1" ht="24.15" customHeight="1">
      <c r="A310" s="38"/>
      <c r="B310" s="39"/>
      <c r="C310" s="226" t="s">
        <v>410</v>
      </c>
      <c r="D310" s="226" t="s">
        <v>128</v>
      </c>
      <c r="E310" s="227" t="s">
        <v>411</v>
      </c>
      <c r="F310" s="228" t="s">
        <v>412</v>
      </c>
      <c r="G310" s="229" t="s">
        <v>131</v>
      </c>
      <c r="H310" s="230">
        <v>1049.5</v>
      </c>
      <c r="I310" s="231"/>
      <c r="J310" s="232">
        <f>ROUND(I310*H310,2)</f>
        <v>0</v>
      </c>
      <c r="K310" s="228" t="s">
        <v>132</v>
      </c>
      <c r="L310" s="44"/>
      <c r="M310" s="233" t="s">
        <v>1</v>
      </c>
      <c r="N310" s="234" t="s">
        <v>41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133</v>
      </c>
      <c r="AT310" s="237" t="s">
        <v>128</v>
      </c>
      <c r="AU310" s="237" t="s">
        <v>85</v>
      </c>
      <c r="AY310" s="17" t="s">
        <v>126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83</v>
      </c>
      <c r="BK310" s="238">
        <f>ROUND(I310*H310,2)</f>
        <v>0</v>
      </c>
      <c r="BL310" s="17" t="s">
        <v>133</v>
      </c>
      <c r="BM310" s="237" t="s">
        <v>413</v>
      </c>
    </row>
    <row r="311" s="13" customFormat="1">
      <c r="A311" s="13"/>
      <c r="B311" s="239"/>
      <c r="C311" s="240"/>
      <c r="D311" s="241" t="s">
        <v>135</v>
      </c>
      <c r="E311" s="242" t="s">
        <v>1</v>
      </c>
      <c r="F311" s="243" t="s">
        <v>414</v>
      </c>
      <c r="G311" s="240"/>
      <c r="H311" s="242" t="s">
        <v>1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135</v>
      </c>
      <c r="AU311" s="249" t="s">
        <v>85</v>
      </c>
      <c r="AV311" s="13" t="s">
        <v>83</v>
      </c>
      <c r="AW311" s="13" t="s">
        <v>32</v>
      </c>
      <c r="AX311" s="13" t="s">
        <v>76</v>
      </c>
      <c r="AY311" s="249" t="s">
        <v>126</v>
      </c>
    </row>
    <row r="312" s="14" customFormat="1">
      <c r="A312" s="14"/>
      <c r="B312" s="250"/>
      <c r="C312" s="251"/>
      <c r="D312" s="241" t="s">
        <v>135</v>
      </c>
      <c r="E312" s="252" t="s">
        <v>1</v>
      </c>
      <c r="F312" s="253" t="s">
        <v>415</v>
      </c>
      <c r="G312" s="251"/>
      <c r="H312" s="254">
        <v>1049.5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0" t="s">
        <v>135</v>
      </c>
      <c r="AU312" s="260" t="s">
        <v>85</v>
      </c>
      <c r="AV312" s="14" t="s">
        <v>85</v>
      </c>
      <c r="AW312" s="14" t="s">
        <v>32</v>
      </c>
      <c r="AX312" s="14" t="s">
        <v>76</v>
      </c>
      <c r="AY312" s="260" t="s">
        <v>126</v>
      </c>
    </row>
    <row r="313" s="15" customFormat="1">
      <c r="A313" s="15"/>
      <c r="B313" s="261"/>
      <c r="C313" s="262"/>
      <c r="D313" s="241" t="s">
        <v>135</v>
      </c>
      <c r="E313" s="263" t="s">
        <v>1</v>
      </c>
      <c r="F313" s="264" t="s">
        <v>138</v>
      </c>
      <c r="G313" s="262"/>
      <c r="H313" s="265">
        <v>1049.5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1" t="s">
        <v>135</v>
      </c>
      <c r="AU313" s="271" t="s">
        <v>85</v>
      </c>
      <c r="AV313" s="15" t="s">
        <v>133</v>
      </c>
      <c r="AW313" s="15" t="s">
        <v>32</v>
      </c>
      <c r="AX313" s="15" t="s">
        <v>83</v>
      </c>
      <c r="AY313" s="271" t="s">
        <v>126</v>
      </c>
    </row>
    <row r="314" s="12" customFormat="1" ht="22.8" customHeight="1">
      <c r="A314" s="12"/>
      <c r="B314" s="210"/>
      <c r="C314" s="211"/>
      <c r="D314" s="212" t="s">
        <v>75</v>
      </c>
      <c r="E314" s="224" t="s">
        <v>133</v>
      </c>
      <c r="F314" s="224" t="s">
        <v>416</v>
      </c>
      <c r="G314" s="211"/>
      <c r="H314" s="211"/>
      <c r="I314" s="214"/>
      <c r="J314" s="225">
        <f>BK314</f>
        <v>0</v>
      </c>
      <c r="K314" s="211"/>
      <c r="L314" s="216"/>
      <c r="M314" s="217"/>
      <c r="N314" s="218"/>
      <c r="O314" s="218"/>
      <c r="P314" s="219">
        <f>SUM(P315:P322)</f>
        <v>0</v>
      </c>
      <c r="Q314" s="218"/>
      <c r="R314" s="219">
        <f>SUM(R315:R322)</f>
        <v>0.26495999999999997</v>
      </c>
      <c r="S314" s="218"/>
      <c r="T314" s="220">
        <f>SUM(T315:T322)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1" t="s">
        <v>83</v>
      </c>
      <c r="AT314" s="222" t="s">
        <v>75</v>
      </c>
      <c r="AU314" s="222" t="s">
        <v>83</v>
      </c>
      <c r="AY314" s="221" t="s">
        <v>126</v>
      </c>
      <c r="BK314" s="223">
        <f>SUM(BK315:BK322)</f>
        <v>0</v>
      </c>
    </row>
    <row r="315" s="2" customFormat="1" ht="24.15" customHeight="1">
      <c r="A315" s="38"/>
      <c r="B315" s="39"/>
      <c r="C315" s="226" t="s">
        <v>417</v>
      </c>
      <c r="D315" s="226" t="s">
        <v>128</v>
      </c>
      <c r="E315" s="227" t="s">
        <v>418</v>
      </c>
      <c r="F315" s="228" t="s">
        <v>419</v>
      </c>
      <c r="G315" s="229" t="s">
        <v>158</v>
      </c>
      <c r="H315" s="230">
        <v>1</v>
      </c>
      <c r="I315" s="231"/>
      <c r="J315" s="232">
        <f>ROUND(I315*H315,2)</f>
        <v>0</v>
      </c>
      <c r="K315" s="228" t="s">
        <v>132</v>
      </c>
      <c r="L315" s="44"/>
      <c r="M315" s="233" t="s">
        <v>1</v>
      </c>
      <c r="N315" s="234" t="s">
        <v>41</v>
      </c>
      <c r="O315" s="91"/>
      <c r="P315" s="235">
        <f>O315*H315</f>
        <v>0</v>
      </c>
      <c r="Q315" s="235">
        <v>0</v>
      </c>
      <c r="R315" s="235">
        <f>Q315*H315</f>
        <v>0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133</v>
      </c>
      <c r="AT315" s="237" t="s">
        <v>128</v>
      </c>
      <c r="AU315" s="237" t="s">
        <v>85</v>
      </c>
      <c r="AY315" s="17" t="s">
        <v>126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83</v>
      </c>
      <c r="BK315" s="238">
        <f>ROUND(I315*H315,2)</f>
        <v>0</v>
      </c>
      <c r="BL315" s="17" t="s">
        <v>133</v>
      </c>
      <c r="BM315" s="237" t="s">
        <v>420</v>
      </c>
    </row>
    <row r="316" s="13" customFormat="1">
      <c r="A316" s="13"/>
      <c r="B316" s="239"/>
      <c r="C316" s="240"/>
      <c r="D316" s="241" t="s">
        <v>135</v>
      </c>
      <c r="E316" s="242" t="s">
        <v>1</v>
      </c>
      <c r="F316" s="243" t="s">
        <v>421</v>
      </c>
      <c r="G316" s="240"/>
      <c r="H316" s="242" t="s">
        <v>1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135</v>
      </c>
      <c r="AU316" s="249" t="s">
        <v>85</v>
      </c>
      <c r="AV316" s="13" t="s">
        <v>83</v>
      </c>
      <c r="AW316" s="13" t="s">
        <v>32</v>
      </c>
      <c r="AX316" s="13" t="s">
        <v>76</v>
      </c>
      <c r="AY316" s="249" t="s">
        <v>126</v>
      </c>
    </row>
    <row r="317" s="14" customFormat="1">
      <c r="A317" s="14"/>
      <c r="B317" s="250"/>
      <c r="C317" s="251"/>
      <c r="D317" s="241" t="s">
        <v>135</v>
      </c>
      <c r="E317" s="252" t="s">
        <v>1</v>
      </c>
      <c r="F317" s="253" t="s">
        <v>422</v>
      </c>
      <c r="G317" s="251"/>
      <c r="H317" s="254">
        <v>1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135</v>
      </c>
      <c r="AU317" s="260" t="s">
        <v>85</v>
      </c>
      <c r="AV317" s="14" t="s">
        <v>85</v>
      </c>
      <c r="AW317" s="14" t="s">
        <v>32</v>
      </c>
      <c r="AX317" s="14" t="s">
        <v>76</v>
      </c>
      <c r="AY317" s="260" t="s">
        <v>126</v>
      </c>
    </row>
    <row r="318" s="15" customFormat="1">
      <c r="A318" s="15"/>
      <c r="B318" s="261"/>
      <c r="C318" s="262"/>
      <c r="D318" s="241" t="s">
        <v>135</v>
      </c>
      <c r="E318" s="263" t="s">
        <v>1</v>
      </c>
      <c r="F318" s="264" t="s">
        <v>138</v>
      </c>
      <c r="G318" s="262"/>
      <c r="H318" s="265">
        <v>1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1" t="s">
        <v>135</v>
      </c>
      <c r="AU318" s="271" t="s">
        <v>85</v>
      </c>
      <c r="AV318" s="15" t="s">
        <v>133</v>
      </c>
      <c r="AW318" s="15" t="s">
        <v>32</v>
      </c>
      <c r="AX318" s="15" t="s">
        <v>83</v>
      </c>
      <c r="AY318" s="271" t="s">
        <v>126</v>
      </c>
    </row>
    <row r="319" s="2" customFormat="1" ht="24.15" customHeight="1">
      <c r="A319" s="38"/>
      <c r="B319" s="39"/>
      <c r="C319" s="226" t="s">
        <v>423</v>
      </c>
      <c r="D319" s="226" t="s">
        <v>128</v>
      </c>
      <c r="E319" s="227" t="s">
        <v>424</v>
      </c>
      <c r="F319" s="228" t="s">
        <v>425</v>
      </c>
      <c r="G319" s="229" t="s">
        <v>172</v>
      </c>
      <c r="H319" s="230">
        <v>3</v>
      </c>
      <c r="I319" s="231"/>
      <c r="J319" s="232">
        <f>ROUND(I319*H319,2)</f>
        <v>0</v>
      </c>
      <c r="K319" s="228" t="s">
        <v>132</v>
      </c>
      <c r="L319" s="44"/>
      <c r="M319" s="233" t="s">
        <v>1</v>
      </c>
      <c r="N319" s="234" t="s">
        <v>41</v>
      </c>
      <c r="O319" s="91"/>
      <c r="P319" s="235">
        <f>O319*H319</f>
        <v>0</v>
      </c>
      <c r="Q319" s="235">
        <v>0.088319999999999996</v>
      </c>
      <c r="R319" s="235">
        <f>Q319*H319</f>
        <v>0.26495999999999997</v>
      </c>
      <c r="S319" s="235">
        <v>0</v>
      </c>
      <c r="T319" s="23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133</v>
      </c>
      <c r="AT319" s="237" t="s">
        <v>128</v>
      </c>
      <c r="AU319" s="237" t="s">
        <v>85</v>
      </c>
      <c r="AY319" s="17" t="s">
        <v>126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7" t="s">
        <v>83</v>
      </c>
      <c r="BK319" s="238">
        <f>ROUND(I319*H319,2)</f>
        <v>0</v>
      </c>
      <c r="BL319" s="17" t="s">
        <v>133</v>
      </c>
      <c r="BM319" s="237" t="s">
        <v>426</v>
      </c>
    </row>
    <row r="320" s="13" customFormat="1">
      <c r="A320" s="13"/>
      <c r="B320" s="239"/>
      <c r="C320" s="240"/>
      <c r="D320" s="241" t="s">
        <v>135</v>
      </c>
      <c r="E320" s="242" t="s">
        <v>1</v>
      </c>
      <c r="F320" s="243" t="s">
        <v>427</v>
      </c>
      <c r="G320" s="240"/>
      <c r="H320" s="242" t="s">
        <v>1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135</v>
      </c>
      <c r="AU320" s="249" t="s">
        <v>85</v>
      </c>
      <c r="AV320" s="13" t="s">
        <v>83</v>
      </c>
      <c r="AW320" s="13" t="s">
        <v>32</v>
      </c>
      <c r="AX320" s="13" t="s">
        <v>76</v>
      </c>
      <c r="AY320" s="249" t="s">
        <v>126</v>
      </c>
    </row>
    <row r="321" s="14" customFormat="1">
      <c r="A321" s="14"/>
      <c r="B321" s="250"/>
      <c r="C321" s="251"/>
      <c r="D321" s="241" t="s">
        <v>135</v>
      </c>
      <c r="E321" s="252" t="s">
        <v>1</v>
      </c>
      <c r="F321" s="253" t="s">
        <v>144</v>
      </c>
      <c r="G321" s="251"/>
      <c r="H321" s="254">
        <v>3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135</v>
      </c>
      <c r="AU321" s="260" t="s">
        <v>85</v>
      </c>
      <c r="AV321" s="14" t="s">
        <v>85</v>
      </c>
      <c r="AW321" s="14" t="s">
        <v>32</v>
      </c>
      <c r="AX321" s="14" t="s">
        <v>76</v>
      </c>
      <c r="AY321" s="260" t="s">
        <v>126</v>
      </c>
    </row>
    <row r="322" s="15" customFormat="1">
      <c r="A322" s="15"/>
      <c r="B322" s="261"/>
      <c r="C322" s="262"/>
      <c r="D322" s="241" t="s">
        <v>135</v>
      </c>
      <c r="E322" s="263" t="s">
        <v>1</v>
      </c>
      <c r="F322" s="264" t="s">
        <v>138</v>
      </c>
      <c r="G322" s="262"/>
      <c r="H322" s="265">
        <v>3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1" t="s">
        <v>135</v>
      </c>
      <c r="AU322" s="271" t="s">
        <v>85</v>
      </c>
      <c r="AV322" s="15" t="s">
        <v>133</v>
      </c>
      <c r="AW322" s="15" t="s">
        <v>32</v>
      </c>
      <c r="AX322" s="15" t="s">
        <v>83</v>
      </c>
      <c r="AY322" s="271" t="s">
        <v>126</v>
      </c>
    </row>
    <row r="323" s="12" customFormat="1" ht="22.8" customHeight="1">
      <c r="A323" s="12"/>
      <c r="B323" s="210"/>
      <c r="C323" s="211"/>
      <c r="D323" s="212" t="s">
        <v>75</v>
      </c>
      <c r="E323" s="224" t="s">
        <v>155</v>
      </c>
      <c r="F323" s="224" t="s">
        <v>428</v>
      </c>
      <c r="G323" s="211"/>
      <c r="H323" s="211"/>
      <c r="I323" s="214"/>
      <c r="J323" s="225">
        <f>BK323</f>
        <v>0</v>
      </c>
      <c r="K323" s="211"/>
      <c r="L323" s="216"/>
      <c r="M323" s="217"/>
      <c r="N323" s="218"/>
      <c r="O323" s="218"/>
      <c r="P323" s="219">
        <f>SUM(P324:P427)</f>
        <v>0</v>
      </c>
      <c r="Q323" s="218"/>
      <c r="R323" s="219">
        <f>SUM(R324:R427)</f>
        <v>67.472070000000002</v>
      </c>
      <c r="S323" s="218"/>
      <c r="T323" s="220">
        <f>SUM(T324:T427)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1" t="s">
        <v>83</v>
      </c>
      <c r="AT323" s="222" t="s">
        <v>75</v>
      </c>
      <c r="AU323" s="222" t="s">
        <v>83</v>
      </c>
      <c r="AY323" s="221" t="s">
        <v>126</v>
      </c>
      <c r="BK323" s="223">
        <f>SUM(BK324:BK427)</f>
        <v>0</v>
      </c>
    </row>
    <row r="324" s="2" customFormat="1" ht="21.75" customHeight="1">
      <c r="A324" s="38"/>
      <c r="B324" s="39"/>
      <c r="C324" s="226" t="s">
        <v>429</v>
      </c>
      <c r="D324" s="226" t="s">
        <v>128</v>
      </c>
      <c r="E324" s="227" t="s">
        <v>430</v>
      </c>
      <c r="F324" s="228" t="s">
        <v>431</v>
      </c>
      <c r="G324" s="229" t="s">
        <v>131</v>
      </c>
      <c r="H324" s="230">
        <v>1049</v>
      </c>
      <c r="I324" s="231"/>
      <c r="J324" s="232">
        <f>ROUND(I324*H324,2)</f>
        <v>0</v>
      </c>
      <c r="K324" s="228" t="s">
        <v>132</v>
      </c>
      <c r="L324" s="44"/>
      <c r="M324" s="233" t="s">
        <v>1</v>
      </c>
      <c r="N324" s="234" t="s">
        <v>41</v>
      </c>
      <c r="O324" s="91"/>
      <c r="P324" s="235">
        <f>O324*H324</f>
        <v>0</v>
      </c>
      <c r="Q324" s="235">
        <v>0</v>
      </c>
      <c r="R324" s="235">
        <f>Q324*H324</f>
        <v>0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133</v>
      </c>
      <c r="AT324" s="237" t="s">
        <v>128</v>
      </c>
      <c r="AU324" s="237" t="s">
        <v>85</v>
      </c>
      <c r="AY324" s="17" t="s">
        <v>126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83</v>
      </c>
      <c r="BK324" s="238">
        <f>ROUND(I324*H324,2)</f>
        <v>0</v>
      </c>
      <c r="BL324" s="17" t="s">
        <v>133</v>
      </c>
      <c r="BM324" s="237" t="s">
        <v>432</v>
      </c>
    </row>
    <row r="325" s="13" customFormat="1">
      <c r="A325" s="13"/>
      <c r="B325" s="239"/>
      <c r="C325" s="240"/>
      <c r="D325" s="241" t="s">
        <v>135</v>
      </c>
      <c r="E325" s="242" t="s">
        <v>1</v>
      </c>
      <c r="F325" s="243" t="s">
        <v>433</v>
      </c>
      <c r="G325" s="240"/>
      <c r="H325" s="242" t="s">
        <v>1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135</v>
      </c>
      <c r="AU325" s="249" t="s">
        <v>85</v>
      </c>
      <c r="AV325" s="13" t="s">
        <v>83</v>
      </c>
      <c r="AW325" s="13" t="s">
        <v>32</v>
      </c>
      <c r="AX325" s="13" t="s">
        <v>76</v>
      </c>
      <c r="AY325" s="249" t="s">
        <v>126</v>
      </c>
    </row>
    <row r="326" s="14" customFormat="1">
      <c r="A326" s="14"/>
      <c r="B326" s="250"/>
      <c r="C326" s="251"/>
      <c r="D326" s="241" t="s">
        <v>135</v>
      </c>
      <c r="E326" s="252" t="s">
        <v>1</v>
      </c>
      <c r="F326" s="253" t="s">
        <v>434</v>
      </c>
      <c r="G326" s="251"/>
      <c r="H326" s="254">
        <v>1049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0" t="s">
        <v>135</v>
      </c>
      <c r="AU326" s="260" t="s">
        <v>85</v>
      </c>
      <c r="AV326" s="14" t="s">
        <v>85</v>
      </c>
      <c r="AW326" s="14" t="s">
        <v>32</v>
      </c>
      <c r="AX326" s="14" t="s">
        <v>76</v>
      </c>
      <c r="AY326" s="260" t="s">
        <v>126</v>
      </c>
    </row>
    <row r="327" s="15" customFormat="1">
      <c r="A327" s="15"/>
      <c r="B327" s="261"/>
      <c r="C327" s="262"/>
      <c r="D327" s="241" t="s">
        <v>135</v>
      </c>
      <c r="E327" s="263" t="s">
        <v>1</v>
      </c>
      <c r="F327" s="264" t="s">
        <v>138</v>
      </c>
      <c r="G327" s="262"/>
      <c r="H327" s="265">
        <v>1049</v>
      </c>
      <c r="I327" s="266"/>
      <c r="J327" s="262"/>
      <c r="K327" s="262"/>
      <c r="L327" s="267"/>
      <c r="M327" s="268"/>
      <c r="N327" s="269"/>
      <c r="O327" s="269"/>
      <c r="P327" s="269"/>
      <c r="Q327" s="269"/>
      <c r="R327" s="269"/>
      <c r="S327" s="269"/>
      <c r="T327" s="27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1" t="s">
        <v>135</v>
      </c>
      <c r="AU327" s="271" t="s">
        <v>85</v>
      </c>
      <c r="AV327" s="15" t="s">
        <v>133</v>
      </c>
      <c r="AW327" s="15" t="s">
        <v>32</v>
      </c>
      <c r="AX327" s="15" t="s">
        <v>83</v>
      </c>
      <c r="AY327" s="271" t="s">
        <v>126</v>
      </c>
    </row>
    <row r="328" s="2" customFormat="1" ht="21.75" customHeight="1">
      <c r="A328" s="38"/>
      <c r="B328" s="39"/>
      <c r="C328" s="226" t="s">
        <v>435</v>
      </c>
      <c r="D328" s="226" t="s">
        <v>128</v>
      </c>
      <c r="E328" s="227" t="s">
        <v>436</v>
      </c>
      <c r="F328" s="228" t="s">
        <v>437</v>
      </c>
      <c r="G328" s="229" t="s">
        <v>131</v>
      </c>
      <c r="H328" s="230">
        <v>95</v>
      </c>
      <c r="I328" s="231"/>
      <c r="J328" s="232">
        <f>ROUND(I328*H328,2)</f>
        <v>0</v>
      </c>
      <c r="K328" s="228" t="s">
        <v>132</v>
      </c>
      <c r="L328" s="44"/>
      <c r="M328" s="233" t="s">
        <v>1</v>
      </c>
      <c r="N328" s="234" t="s">
        <v>41</v>
      </c>
      <c r="O328" s="91"/>
      <c r="P328" s="235">
        <f>O328*H328</f>
        <v>0</v>
      </c>
      <c r="Q328" s="235">
        <v>0</v>
      </c>
      <c r="R328" s="235">
        <f>Q328*H328</f>
        <v>0</v>
      </c>
      <c r="S328" s="235">
        <v>0</v>
      </c>
      <c r="T328" s="23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7" t="s">
        <v>133</v>
      </c>
      <c r="AT328" s="237" t="s">
        <v>128</v>
      </c>
      <c r="AU328" s="237" t="s">
        <v>85</v>
      </c>
      <c r="AY328" s="17" t="s">
        <v>126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7" t="s">
        <v>83</v>
      </c>
      <c r="BK328" s="238">
        <f>ROUND(I328*H328,2)</f>
        <v>0</v>
      </c>
      <c r="BL328" s="17" t="s">
        <v>133</v>
      </c>
      <c r="BM328" s="237" t="s">
        <v>438</v>
      </c>
    </row>
    <row r="329" s="13" customFormat="1">
      <c r="A329" s="13"/>
      <c r="B329" s="239"/>
      <c r="C329" s="240"/>
      <c r="D329" s="241" t="s">
        <v>135</v>
      </c>
      <c r="E329" s="242" t="s">
        <v>1</v>
      </c>
      <c r="F329" s="243" t="s">
        <v>439</v>
      </c>
      <c r="G329" s="240"/>
      <c r="H329" s="242" t="s">
        <v>1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135</v>
      </c>
      <c r="AU329" s="249" t="s">
        <v>85</v>
      </c>
      <c r="AV329" s="13" t="s">
        <v>83</v>
      </c>
      <c r="AW329" s="13" t="s">
        <v>32</v>
      </c>
      <c r="AX329" s="13" t="s">
        <v>76</v>
      </c>
      <c r="AY329" s="249" t="s">
        <v>126</v>
      </c>
    </row>
    <row r="330" s="14" customFormat="1">
      <c r="A330" s="14"/>
      <c r="B330" s="250"/>
      <c r="C330" s="251"/>
      <c r="D330" s="241" t="s">
        <v>135</v>
      </c>
      <c r="E330" s="252" t="s">
        <v>1</v>
      </c>
      <c r="F330" s="253" t="s">
        <v>440</v>
      </c>
      <c r="G330" s="251"/>
      <c r="H330" s="254">
        <v>95</v>
      </c>
      <c r="I330" s="255"/>
      <c r="J330" s="251"/>
      <c r="K330" s="251"/>
      <c r="L330" s="256"/>
      <c r="M330" s="257"/>
      <c r="N330" s="258"/>
      <c r="O330" s="258"/>
      <c r="P330" s="258"/>
      <c r="Q330" s="258"/>
      <c r="R330" s="258"/>
      <c r="S330" s="258"/>
      <c r="T330" s="25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0" t="s">
        <v>135</v>
      </c>
      <c r="AU330" s="260" t="s">
        <v>85</v>
      </c>
      <c r="AV330" s="14" t="s">
        <v>85</v>
      </c>
      <c r="AW330" s="14" t="s">
        <v>32</v>
      </c>
      <c r="AX330" s="14" t="s">
        <v>76</v>
      </c>
      <c r="AY330" s="260" t="s">
        <v>126</v>
      </c>
    </row>
    <row r="331" s="15" customFormat="1">
      <c r="A331" s="15"/>
      <c r="B331" s="261"/>
      <c r="C331" s="262"/>
      <c r="D331" s="241" t="s">
        <v>135</v>
      </c>
      <c r="E331" s="263" t="s">
        <v>1</v>
      </c>
      <c r="F331" s="264" t="s">
        <v>138</v>
      </c>
      <c r="G331" s="262"/>
      <c r="H331" s="265">
        <v>95</v>
      </c>
      <c r="I331" s="266"/>
      <c r="J331" s="262"/>
      <c r="K331" s="262"/>
      <c r="L331" s="267"/>
      <c r="M331" s="268"/>
      <c r="N331" s="269"/>
      <c r="O331" s="269"/>
      <c r="P331" s="269"/>
      <c r="Q331" s="269"/>
      <c r="R331" s="269"/>
      <c r="S331" s="269"/>
      <c r="T331" s="27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1" t="s">
        <v>135</v>
      </c>
      <c r="AU331" s="271" t="s">
        <v>85</v>
      </c>
      <c r="AV331" s="15" t="s">
        <v>133</v>
      </c>
      <c r="AW331" s="15" t="s">
        <v>32</v>
      </c>
      <c r="AX331" s="15" t="s">
        <v>83</v>
      </c>
      <c r="AY331" s="271" t="s">
        <v>126</v>
      </c>
    </row>
    <row r="332" s="2" customFormat="1" ht="21.75" customHeight="1">
      <c r="A332" s="38"/>
      <c r="B332" s="39"/>
      <c r="C332" s="226" t="s">
        <v>441</v>
      </c>
      <c r="D332" s="226" t="s">
        <v>128</v>
      </c>
      <c r="E332" s="227" t="s">
        <v>436</v>
      </c>
      <c r="F332" s="228" t="s">
        <v>437</v>
      </c>
      <c r="G332" s="229" t="s">
        <v>131</v>
      </c>
      <c r="H332" s="230">
        <v>95</v>
      </c>
      <c r="I332" s="231"/>
      <c r="J332" s="232">
        <f>ROUND(I332*H332,2)</f>
        <v>0</v>
      </c>
      <c r="K332" s="228" t="s">
        <v>132</v>
      </c>
      <c r="L332" s="44"/>
      <c r="M332" s="233" t="s">
        <v>1</v>
      </c>
      <c r="N332" s="234" t="s">
        <v>41</v>
      </c>
      <c r="O332" s="91"/>
      <c r="P332" s="235">
        <f>O332*H332</f>
        <v>0</v>
      </c>
      <c r="Q332" s="235">
        <v>0</v>
      </c>
      <c r="R332" s="235">
        <f>Q332*H332</f>
        <v>0</v>
      </c>
      <c r="S332" s="235">
        <v>0</v>
      </c>
      <c r="T332" s="23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7" t="s">
        <v>133</v>
      </c>
      <c r="AT332" s="237" t="s">
        <v>128</v>
      </c>
      <c r="AU332" s="237" t="s">
        <v>85</v>
      </c>
      <c r="AY332" s="17" t="s">
        <v>126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7" t="s">
        <v>83</v>
      </c>
      <c r="BK332" s="238">
        <f>ROUND(I332*H332,2)</f>
        <v>0</v>
      </c>
      <c r="BL332" s="17" t="s">
        <v>133</v>
      </c>
      <c r="BM332" s="237" t="s">
        <v>442</v>
      </c>
    </row>
    <row r="333" s="13" customFormat="1">
      <c r="A333" s="13"/>
      <c r="B333" s="239"/>
      <c r="C333" s="240"/>
      <c r="D333" s="241" t="s">
        <v>135</v>
      </c>
      <c r="E333" s="242" t="s">
        <v>1</v>
      </c>
      <c r="F333" s="243" t="s">
        <v>443</v>
      </c>
      <c r="G333" s="240"/>
      <c r="H333" s="242" t="s">
        <v>1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135</v>
      </c>
      <c r="AU333" s="249" t="s">
        <v>85</v>
      </c>
      <c r="AV333" s="13" t="s">
        <v>83</v>
      </c>
      <c r="AW333" s="13" t="s">
        <v>32</v>
      </c>
      <c r="AX333" s="13" t="s">
        <v>76</v>
      </c>
      <c r="AY333" s="249" t="s">
        <v>126</v>
      </c>
    </row>
    <row r="334" s="14" customFormat="1">
      <c r="A334" s="14"/>
      <c r="B334" s="250"/>
      <c r="C334" s="251"/>
      <c r="D334" s="241" t="s">
        <v>135</v>
      </c>
      <c r="E334" s="252" t="s">
        <v>1</v>
      </c>
      <c r="F334" s="253" t="s">
        <v>440</v>
      </c>
      <c r="G334" s="251"/>
      <c r="H334" s="254">
        <v>95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0" t="s">
        <v>135</v>
      </c>
      <c r="AU334" s="260" t="s">
        <v>85</v>
      </c>
      <c r="AV334" s="14" t="s">
        <v>85</v>
      </c>
      <c r="AW334" s="14" t="s">
        <v>32</v>
      </c>
      <c r="AX334" s="14" t="s">
        <v>76</v>
      </c>
      <c r="AY334" s="260" t="s">
        <v>126</v>
      </c>
    </row>
    <row r="335" s="15" customFormat="1">
      <c r="A335" s="15"/>
      <c r="B335" s="261"/>
      <c r="C335" s="262"/>
      <c r="D335" s="241" t="s">
        <v>135</v>
      </c>
      <c r="E335" s="263" t="s">
        <v>1</v>
      </c>
      <c r="F335" s="264" t="s">
        <v>138</v>
      </c>
      <c r="G335" s="262"/>
      <c r="H335" s="265">
        <v>95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1" t="s">
        <v>135</v>
      </c>
      <c r="AU335" s="271" t="s">
        <v>85</v>
      </c>
      <c r="AV335" s="15" t="s">
        <v>133</v>
      </c>
      <c r="AW335" s="15" t="s">
        <v>32</v>
      </c>
      <c r="AX335" s="15" t="s">
        <v>83</v>
      </c>
      <c r="AY335" s="271" t="s">
        <v>126</v>
      </c>
    </row>
    <row r="336" s="2" customFormat="1" ht="24.15" customHeight="1">
      <c r="A336" s="38"/>
      <c r="B336" s="39"/>
      <c r="C336" s="226" t="s">
        <v>444</v>
      </c>
      <c r="D336" s="226" t="s">
        <v>128</v>
      </c>
      <c r="E336" s="227" t="s">
        <v>445</v>
      </c>
      <c r="F336" s="228" t="s">
        <v>446</v>
      </c>
      <c r="G336" s="229" t="s">
        <v>131</v>
      </c>
      <c r="H336" s="230">
        <v>116</v>
      </c>
      <c r="I336" s="231"/>
      <c r="J336" s="232">
        <f>ROUND(I336*H336,2)</f>
        <v>0</v>
      </c>
      <c r="K336" s="228" t="s">
        <v>132</v>
      </c>
      <c r="L336" s="44"/>
      <c r="M336" s="233" t="s">
        <v>1</v>
      </c>
      <c r="N336" s="234" t="s">
        <v>41</v>
      </c>
      <c r="O336" s="91"/>
      <c r="P336" s="235">
        <f>O336*H336</f>
        <v>0</v>
      </c>
      <c r="Q336" s="235">
        <v>0</v>
      </c>
      <c r="R336" s="235">
        <f>Q336*H336</f>
        <v>0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133</v>
      </c>
      <c r="AT336" s="237" t="s">
        <v>128</v>
      </c>
      <c r="AU336" s="237" t="s">
        <v>85</v>
      </c>
      <c r="AY336" s="17" t="s">
        <v>126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83</v>
      </c>
      <c r="BK336" s="238">
        <f>ROUND(I336*H336,2)</f>
        <v>0</v>
      </c>
      <c r="BL336" s="17" t="s">
        <v>133</v>
      </c>
      <c r="BM336" s="237" t="s">
        <v>447</v>
      </c>
    </row>
    <row r="337" s="13" customFormat="1">
      <c r="A337" s="13"/>
      <c r="B337" s="239"/>
      <c r="C337" s="240"/>
      <c r="D337" s="241" t="s">
        <v>135</v>
      </c>
      <c r="E337" s="242" t="s">
        <v>1</v>
      </c>
      <c r="F337" s="243" t="s">
        <v>448</v>
      </c>
      <c r="G337" s="240"/>
      <c r="H337" s="242" t="s">
        <v>1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135</v>
      </c>
      <c r="AU337" s="249" t="s">
        <v>85</v>
      </c>
      <c r="AV337" s="13" t="s">
        <v>83</v>
      </c>
      <c r="AW337" s="13" t="s">
        <v>32</v>
      </c>
      <c r="AX337" s="13" t="s">
        <v>76</v>
      </c>
      <c r="AY337" s="249" t="s">
        <v>126</v>
      </c>
    </row>
    <row r="338" s="14" customFormat="1">
      <c r="A338" s="14"/>
      <c r="B338" s="250"/>
      <c r="C338" s="251"/>
      <c r="D338" s="241" t="s">
        <v>135</v>
      </c>
      <c r="E338" s="252" t="s">
        <v>1</v>
      </c>
      <c r="F338" s="253" t="s">
        <v>449</v>
      </c>
      <c r="G338" s="251"/>
      <c r="H338" s="254">
        <v>116</v>
      </c>
      <c r="I338" s="255"/>
      <c r="J338" s="251"/>
      <c r="K338" s="251"/>
      <c r="L338" s="256"/>
      <c r="M338" s="257"/>
      <c r="N338" s="258"/>
      <c r="O338" s="258"/>
      <c r="P338" s="258"/>
      <c r="Q338" s="258"/>
      <c r="R338" s="258"/>
      <c r="S338" s="258"/>
      <c r="T338" s="25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0" t="s">
        <v>135</v>
      </c>
      <c r="AU338" s="260" t="s">
        <v>85</v>
      </c>
      <c r="AV338" s="14" t="s">
        <v>85</v>
      </c>
      <c r="AW338" s="14" t="s">
        <v>32</v>
      </c>
      <c r="AX338" s="14" t="s">
        <v>76</v>
      </c>
      <c r="AY338" s="260" t="s">
        <v>126</v>
      </c>
    </row>
    <row r="339" s="15" customFormat="1">
      <c r="A339" s="15"/>
      <c r="B339" s="261"/>
      <c r="C339" s="262"/>
      <c r="D339" s="241" t="s">
        <v>135</v>
      </c>
      <c r="E339" s="263" t="s">
        <v>1</v>
      </c>
      <c r="F339" s="264" t="s">
        <v>138</v>
      </c>
      <c r="G339" s="262"/>
      <c r="H339" s="265">
        <v>116</v>
      </c>
      <c r="I339" s="266"/>
      <c r="J339" s="262"/>
      <c r="K339" s="262"/>
      <c r="L339" s="267"/>
      <c r="M339" s="268"/>
      <c r="N339" s="269"/>
      <c r="O339" s="269"/>
      <c r="P339" s="269"/>
      <c r="Q339" s="269"/>
      <c r="R339" s="269"/>
      <c r="S339" s="269"/>
      <c r="T339" s="270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1" t="s">
        <v>135</v>
      </c>
      <c r="AU339" s="271" t="s">
        <v>85</v>
      </c>
      <c r="AV339" s="15" t="s">
        <v>133</v>
      </c>
      <c r="AW339" s="15" t="s">
        <v>32</v>
      </c>
      <c r="AX339" s="15" t="s">
        <v>83</v>
      </c>
      <c r="AY339" s="271" t="s">
        <v>126</v>
      </c>
    </row>
    <row r="340" s="2" customFormat="1" ht="24.15" customHeight="1">
      <c r="A340" s="38"/>
      <c r="B340" s="39"/>
      <c r="C340" s="226" t="s">
        <v>450</v>
      </c>
      <c r="D340" s="226" t="s">
        <v>128</v>
      </c>
      <c r="E340" s="227" t="s">
        <v>451</v>
      </c>
      <c r="F340" s="228" t="s">
        <v>452</v>
      </c>
      <c r="G340" s="229" t="s">
        <v>131</v>
      </c>
      <c r="H340" s="230">
        <v>755</v>
      </c>
      <c r="I340" s="231"/>
      <c r="J340" s="232">
        <f>ROUND(I340*H340,2)</f>
        <v>0</v>
      </c>
      <c r="K340" s="228" t="s">
        <v>132</v>
      </c>
      <c r="L340" s="44"/>
      <c r="M340" s="233" t="s">
        <v>1</v>
      </c>
      <c r="N340" s="234" t="s">
        <v>41</v>
      </c>
      <c r="O340" s="91"/>
      <c r="P340" s="235">
        <f>O340*H340</f>
        <v>0</v>
      </c>
      <c r="Q340" s="235">
        <v>0</v>
      </c>
      <c r="R340" s="235">
        <f>Q340*H340</f>
        <v>0</v>
      </c>
      <c r="S340" s="235">
        <v>0</v>
      </c>
      <c r="T340" s="23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133</v>
      </c>
      <c r="AT340" s="237" t="s">
        <v>128</v>
      </c>
      <c r="AU340" s="237" t="s">
        <v>85</v>
      </c>
      <c r="AY340" s="17" t="s">
        <v>126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7" t="s">
        <v>83</v>
      </c>
      <c r="BK340" s="238">
        <f>ROUND(I340*H340,2)</f>
        <v>0</v>
      </c>
      <c r="BL340" s="17" t="s">
        <v>133</v>
      </c>
      <c r="BM340" s="237" t="s">
        <v>453</v>
      </c>
    </row>
    <row r="341" s="13" customFormat="1">
      <c r="A341" s="13"/>
      <c r="B341" s="239"/>
      <c r="C341" s="240"/>
      <c r="D341" s="241" t="s">
        <v>135</v>
      </c>
      <c r="E341" s="242" t="s">
        <v>1</v>
      </c>
      <c r="F341" s="243" t="s">
        <v>454</v>
      </c>
      <c r="G341" s="240"/>
      <c r="H341" s="242" t="s">
        <v>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135</v>
      </c>
      <c r="AU341" s="249" t="s">
        <v>85</v>
      </c>
      <c r="AV341" s="13" t="s">
        <v>83</v>
      </c>
      <c r="AW341" s="13" t="s">
        <v>32</v>
      </c>
      <c r="AX341" s="13" t="s">
        <v>76</v>
      </c>
      <c r="AY341" s="249" t="s">
        <v>126</v>
      </c>
    </row>
    <row r="342" s="14" customFormat="1">
      <c r="A342" s="14"/>
      <c r="B342" s="250"/>
      <c r="C342" s="251"/>
      <c r="D342" s="241" t="s">
        <v>135</v>
      </c>
      <c r="E342" s="252" t="s">
        <v>1</v>
      </c>
      <c r="F342" s="253" t="s">
        <v>455</v>
      </c>
      <c r="G342" s="251"/>
      <c r="H342" s="254">
        <v>755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0" t="s">
        <v>135</v>
      </c>
      <c r="AU342" s="260" t="s">
        <v>85</v>
      </c>
      <c r="AV342" s="14" t="s">
        <v>85</v>
      </c>
      <c r="AW342" s="14" t="s">
        <v>32</v>
      </c>
      <c r="AX342" s="14" t="s">
        <v>76</v>
      </c>
      <c r="AY342" s="260" t="s">
        <v>126</v>
      </c>
    </row>
    <row r="343" s="15" customFormat="1">
      <c r="A343" s="15"/>
      <c r="B343" s="261"/>
      <c r="C343" s="262"/>
      <c r="D343" s="241" t="s">
        <v>135</v>
      </c>
      <c r="E343" s="263" t="s">
        <v>1</v>
      </c>
      <c r="F343" s="264" t="s">
        <v>138</v>
      </c>
      <c r="G343" s="262"/>
      <c r="H343" s="265">
        <v>755</v>
      </c>
      <c r="I343" s="266"/>
      <c r="J343" s="262"/>
      <c r="K343" s="262"/>
      <c r="L343" s="267"/>
      <c r="M343" s="268"/>
      <c r="N343" s="269"/>
      <c r="O343" s="269"/>
      <c r="P343" s="269"/>
      <c r="Q343" s="269"/>
      <c r="R343" s="269"/>
      <c r="S343" s="269"/>
      <c r="T343" s="270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1" t="s">
        <v>135</v>
      </c>
      <c r="AU343" s="271" t="s">
        <v>85</v>
      </c>
      <c r="AV343" s="15" t="s">
        <v>133</v>
      </c>
      <c r="AW343" s="15" t="s">
        <v>32</v>
      </c>
      <c r="AX343" s="15" t="s">
        <v>83</v>
      </c>
      <c r="AY343" s="271" t="s">
        <v>126</v>
      </c>
    </row>
    <row r="344" s="2" customFormat="1" ht="21.75" customHeight="1">
      <c r="A344" s="38"/>
      <c r="B344" s="39"/>
      <c r="C344" s="226" t="s">
        <v>456</v>
      </c>
      <c r="D344" s="226" t="s">
        <v>128</v>
      </c>
      <c r="E344" s="227" t="s">
        <v>457</v>
      </c>
      <c r="F344" s="228" t="s">
        <v>458</v>
      </c>
      <c r="G344" s="229" t="s">
        <v>131</v>
      </c>
      <c r="H344" s="230">
        <v>83</v>
      </c>
      <c r="I344" s="231"/>
      <c r="J344" s="232">
        <f>ROUND(I344*H344,2)</f>
        <v>0</v>
      </c>
      <c r="K344" s="228" t="s">
        <v>132</v>
      </c>
      <c r="L344" s="44"/>
      <c r="M344" s="233" t="s">
        <v>1</v>
      </c>
      <c r="N344" s="234" t="s">
        <v>41</v>
      </c>
      <c r="O344" s="91"/>
      <c r="P344" s="235">
        <f>O344*H344</f>
        <v>0</v>
      </c>
      <c r="Q344" s="235">
        <v>0</v>
      </c>
      <c r="R344" s="235">
        <f>Q344*H344</f>
        <v>0</v>
      </c>
      <c r="S344" s="235">
        <v>0</v>
      </c>
      <c r="T344" s="23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7" t="s">
        <v>133</v>
      </c>
      <c r="AT344" s="237" t="s">
        <v>128</v>
      </c>
      <c r="AU344" s="237" t="s">
        <v>85</v>
      </c>
      <c r="AY344" s="17" t="s">
        <v>126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83</v>
      </c>
      <c r="BK344" s="238">
        <f>ROUND(I344*H344,2)</f>
        <v>0</v>
      </c>
      <c r="BL344" s="17" t="s">
        <v>133</v>
      </c>
      <c r="BM344" s="237" t="s">
        <v>459</v>
      </c>
    </row>
    <row r="345" s="13" customFormat="1">
      <c r="A345" s="13"/>
      <c r="B345" s="239"/>
      <c r="C345" s="240"/>
      <c r="D345" s="241" t="s">
        <v>135</v>
      </c>
      <c r="E345" s="242" t="s">
        <v>1</v>
      </c>
      <c r="F345" s="243" t="s">
        <v>460</v>
      </c>
      <c r="G345" s="240"/>
      <c r="H345" s="242" t="s">
        <v>1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135</v>
      </c>
      <c r="AU345" s="249" t="s">
        <v>85</v>
      </c>
      <c r="AV345" s="13" t="s">
        <v>83</v>
      </c>
      <c r="AW345" s="13" t="s">
        <v>32</v>
      </c>
      <c r="AX345" s="13" t="s">
        <v>76</v>
      </c>
      <c r="AY345" s="249" t="s">
        <v>126</v>
      </c>
    </row>
    <row r="346" s="14" customFormat="1">
      <c r="A346" s="14"/>
      <c r="B346" s="250"/>
      <c r="C346" s="251"/>
      <c r="D346" s="241" t="s">
        <v>135</v>
      </c>
      <c r="E346" s="252" t="s">
        <v>1</v>
      </c>
      <c r="F346" s="253" t="s">
        <v>461</v>
      </c>
      <c r="G346" s="251"/>
      <c r="H346" s="254">
        <v>83</v>
      </c>
      <c r="I346" s="255"/>
      <c r="J346" s="251"/>
      <c r="K346" s="251"/>
      <c r="L346" s="256"/>
      <c r="M346" s="257"/>
      <c r="N346" s="258"/>
      <c r="O346" s="258"/>
      <c r="P346" s="258"/>
      <c r="Q346" s="258"/>
      <c r="R346" s="258"/>
      <c r="S346" s="258"/>
      <c r="T346" s="25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0" t="s">
        <v>135</v>
      </c>
      <c r="AU346" s="260" t="s">
        <v>85</v>
      </c>
      <c r="AV346" s="14" t="s">
        <v>85</v>
      </c>
      <c r="AW346" s="14" t="s">
        <v>32</v>
      </c>
      <c r="AX346" s="14" t="s">
        <v>76</v>
      </c>
      <c r="AY346" s="260" t="s">
        <v>126</v>
      </c>
    </row>
    <row r="347" s="15" customFormat="1">
      <c r="A347" s="15"/>
      <c r="B347" s="261"/>
      <c r="C347" s="262"/>
      <c r="D347" s="241" t="s">
        <v>135</v>
      </c>
      <c r="E347" s="263" t="s">
        <v>1</v>
      </c>
      <c r="F347" s="264" t="s">
        <v>138</v>
      </c>
      <c r="G347" s="262"/>
      <c r="H347" s="265">
        <v>83</v>
      </c>
      <c r="I347" s="266"/>
      <c r="J347" s="262"/>
      <c r="K347" s="262"/>
      <c r="L347" s="267"/>
      <c r="M347" s="268"/>
      <c r="N347" s="269"/>
      <c r="O347" s="269"/>
      <c r="P347" s="269"/>
      <c r="Q347" s="269"/>
      <c r="R347" s="269"/>
      <c r="S347" s="269"/>
      <c r="T347" s="270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1" t="s">
        <v>135</v>
      </c>
      <c r="AU347" s="271" t="s">
        <v>85</v>
      </c>
      <c r="AV347" s="15" t="s">
        <v>133</v>
      </c>
      <c r="AW347" s="15" t="s">
        <v>32</v>
      </c>
      <c r="AX347" s="15" t="s">
        <v>83</v>
      </c>
      <c r="AY347" s="271" t="s">
        <v>126</v>
      </c>
    </row>
    <row r="348" s="2" customFormat="1" ht="24.15" customHeight="1">
      <c r="A348" s="38"/>
      <c r="B348" s="39"/>
      <c r="C348" s="226" t="s">
        <v>462</v>
      </c>
      <c r="D348" s="226" t="s">
        <v>128</v>
      </c>
      <c r="E348" s="227" t="s">
        <v>463</v>
      </c>
      <c r="F348" s="228" t="s">
        <v>464</v>
      </c>
      <c r="G348" s="229" t="s">
        <v>131</v>
      </c>
      <c r="H348" s="230">
        <v>782</v>
      </c>
      <c r="I348" s="231"/>
      <c r="J348" s="232">
        <f>ROUND(I348*H348,2)</f>
        <v>0</v>
      </c>
      <c r="K348" s="228" t="s">
        <v>132</v>
      </c>
      <c r="L348" s="44"/>
      <c r="M348" s="233" t="s">
        <v>1</v>
      </c>
      <c r="N348" s="234" t="s">
        <v>41</v>
      </c>
      <c r="O348" s="91"/>
      <c r="P348" s="235">
        <f>O348*H348</f>
        <v>0</v>
      </c>
      <c r="Q348" s="235">
        <v>0</v>
      </c>
      <c r="R348" s="235">
        <f>Q348*H348</f>
        <v>0</v>
      </c>
      <c r="S348" s="235">
        <v>0</v>
      </c>
      <c r="T348" s="23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7" t="s">
        <v>133</v>
      </c>
      <c r="AT348" s="237" t="s">
        <v>128</v>
      </c>
      <c r="AU348" s="237" t="s">
        <v>85</v>
      </c>
      <c r="AY348" s="17" t="s">
        <v>126</v>
      </c>
      <c r="BE348" s="238">
        <f>IF(N348="základní",J348,0)</f>
        <v>0</v>
      </c>
      <c r="BF348" s="238">
        <f>IF(N348="snížená",J348,0)</f>
        <v>0</v>
      </c>
      <c r="BG348" s="238">
        <f>IF(N348="zákl. přenesená",J348,0)</f>
        <v>0</v>
      </c>
      <c r="BH348" s="238">
        <f>IF(N348="sníž. přenesená",J348,0)</f>
        <v>0</v>
      </c>
      <c r="BI348" s="238">
        <f>IF(N348="nulová",J348,0)</f>
        <v>0</v>
      </c>
      <c r="BJ348" s="17" t="s">
        <v>83</v>
      </c>
      <c r="BK348" s="238">
        <f>ROUND(I348*H348,2)</f>
        <v>0</v>
      </c>
      <c r="BL348" s="17" t="s">
        <v>133</v>
      </c>
      <c r="BM348" s="237" t="s">
        <v>465</v>
      </c>
    </row>
    <row r="349" s="13" customFormat="1">
      <c r="A349" s="13"/>
      <c r="B349" s="239"/>
      <c r="C349" s="240"/>
      <c r="D349" s="241" t="s">
        <v>135</v>
      </c>
      <c r="E349" s="242" t="s">
        <v>1</v>
      </c>
      <c r="F349" s="243" t="s">
        <v>466</v>
      </c>
      <c r="G349" s="240"/>
      <c r="H349" s="242" t="s">
        <v>1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135</v>
      </c>
      <c r="AU349" s="249" t="s">
        <v>85</v>
      </c>
      <c r="AV349" s="13" t="s">
        <v>83</v>
      </c>
      <c r="AW349" s="13" t="s">
        <v>32</v>
      </c>
      <c r="AX349" s="13" t="s">
        <v>76</v>
      </c>
      <c r="AY349" s="249" t="s">
        <v>126</v>
      </c>
    </row>
    <row r="350" s="14" customFormat="1">
      <c r="A350" s="14"/>
      <c r="B350" s="250"/>
      <c r="C350" s="251"/>
      <c r="D350" s="241" t="s">
        <v>135</v>
      </c>
      <c r="E350" s="252" t="s">
        <v>1</v>
      </c>
      <c r="F350" s="253" t="s">
        <v>467</v>
      </c>
      <c r="G350" s="251"/>
      <c r="H350" s="254">
        <v>782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135</v>
      </c>
      <c r="AU350" s="260" t="s">
        <v>85</v>
      </c>
      <c r="AV350" s="14" t="s">
        <v>85</v>
      </c>
      <c r="AW350" s="14" t="s">
        <v>32</v>
      </c>
      <c r="AX350" s="14" t="s">
        <v>76</v>
      </c>
      <c r="AY350" s="260" t="s">
        <v>126</v>
      </c>
    </row>
    <row r="351" s="15" customFormat="1">
      <c r="A351" s="15"/>
      <c r="B351" s="261"/>
      <c r="C351" s="262"/>
      <c r="D351" s="241" t="s">
        <v>135</v>
      </c>
      <c r="E351" s="263" t="s">
        <v>1</v>
      </c>
      <c r="F351" s="264" t="s">
        <v>138</v>
      </c>
      <c r="G351" s="262"/>
      <c r="H351" s="265">
        <v>782</v>
      </c>
      <c r="I351" s="266"/>
      <c r="J351" s="262"/>
      <c r="K351" s="262"/>
      <c r="L351" s="267"/>
      <c r="M351" s="268"/>
      <c r="N351" s="269"/>
      <c r="O351" s="269"/>
      <c r="P351" s="269"/>
      <c r="Q351" s="269"/>
      <c r="R351" s="269"/>
      <c r="S351" s="269"/>
      <c r="T351" s="27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1" t="s">
        <v>135</v>
      </c>
      <c r="AU351" s="271" t="s">
        <v>85</v>
      </c>
      <c r="AV351" s="15" t="s">
        <v>133</v>
      </c>
      <c r="AW351" s="15" t="s">
        <v>32</v>
      </c>
      <c r="AX351" s="15" t="s">
        <v>83</v>
      </c>
      <c r="AY351" s="271" t="s">
        <v>126</v>
      </c>
    </row>
    <row r="352" s="2" customFormat="1" ht="24.15" customHeight="1">
      <c r="A352" s="38"/>
      <c r="B352" s="39"/>
      <c r="C352" s="226" t="s">
        <v>468</v>
      </c>
      <c r="D352" s="226" t="s">
        <v>128</v>
      </c>
      <c r="E352" s="227" t="s">
        <v>463</v>
      </c>
      <c r="F352" s="228" t="s">
        <v>464</v>
      </c>
      <c r="G352" s="229" t="s">
        <v>131</v>
      </c>
      <c r="H352" s="230">
        <v>116</v>
      </c>
      <c r="I352" s="231"/>
      <c r="J352" s="232">
        <f>ROUND(I352*H352,2)</f>
        <v>0</v>
      </c>
      <c r="K352" s="228" t="s">
        <v>132</v>
      </c>
      <c r="L352" s="44"/>
      <c r="M352" s="233" t="s">
        <v>1</v>
      </c>
      <c r="N352" s="234" t="s">
        <v>41</v>
      </c>
      <c r="O352" s="91"/>
      <c r="P352" s="235">
        <f>O352*H352</f>
        <v>0</v>
      </c>
      <c r="Q352" s="235">
        <v>0</v>
      </c>
      <c r="R352" s="235">
        <f>Q352*H352</f>
        <v>0</v>
      </c>
      <c r="S352" s="235">
        <v>0</v>
      </c>
      <c r="T352" s="23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7" t="s">
        <v>133</v>
      </c>
      <c r="AT352" s="237" t="s">
        <v>128</v>
      </c>
      <c r="AU352" s="237" t="s">
        <v>85</v>
      </c>
      <c r="AY352" s="17" t="s">
        <v>126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7" t="s">
        <v>83</v>
      </c>
      <c r="BK352" s="238">
        <f>ROUND(I352*H352,2)</f>
        <v>0</v>
      </c>
      <c r="BL352" s="17" t="s">
        <v>133</v>
      </c>
      <c r="BM352" s="237" t="s">
        <v>469</v>
      </c>
    </row>
    <row r="353" s="13" customFormat="1">
      <c r="A353" s="13"/>
      <c r="B353" s="239"/>
      <c r="C353" s="240"/>
      <c r="D353" s="241" t="s">
        <v>135</v>
      </c>
      <c r="E353" s="242" t="s">
        <v>1</v>
      </c>
      <c r="F353" s="243" t="s">
        <v>470</v>
      </c>
      <c r="G353" s="240"/>
      <c r="H353" s="242" t="s">
        <v>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135</v>
      </c>
      <c r="AU353" s="249" t="s">
        <v>85</v>
      </c>
      <c r="AV353" s="13" t="s">
        <v>83</v>
      </c>
      <c r="AW353" s="13" t="s">
        <v>32</v>
      </c>
      <c r="AX353" s="13" t="s">
        <v>76</v>
      </c>
      <c r="AY353" s="249" t="s">
        <v>126</v>
      </c>
    </row>
    <row r="354" s="14" customFormat="1">
      <c r="A354" s="14"/>
      <c r="B354" s="250"/>
      <c r="C354" s="251"/>
      <c r="D354" s="241" t="s">
        <v>135</v>
      </c>
      <c r="E354" s="252" t="s">
        <v>1</v>
      </c>
      <c r="F354" s="253" t="s">
        <v>471</v>
      </c>
      <c r="G354" s="251"/>
      <c r="H354" s="254">
        <v>116</v>
      </c>
      <c r="I354" s="255"/>
      <c r="J354" s="251"/>
      <c r="K354" s="251"/>
      <c r="L354" s="256"/>
      <c r="M354" s="257"/>
      <c r="N354" s="258"/>
      <c r="O354" s="258"/>
      <c r="P354" s="258"/>
      <c r="Q354" s="258"/>
      <c r="R354" s="258"/>
      <c r="S354" s="258"/>
      <c r="T354" s="25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0" t="s">
        <v>135</v>
      </c>
      <c r="AU354" s="260" t="s">
        <v>85</v>
      </c>
      <c r="AV354" s="14" t="s">
        <v>85</v>
      </c>
      <c r="AW354" s="14" t="s">
        <v>32</v>
      </c>
      <c r="AX354" s="14" t="s">
        <v>76</v>
      </c>
      <c r="AY354" s="260" t="s">
        <v>126</v>
      </c>
    </row>
    <row r="355" s="15" customFormat="1">
      <c r="A355" s="15"/>
      <c r="B355" s="261"/>
      <c r="C355" s="262"/>
      <c r="D355" s="241" t="s">
        <v>135</v>
      </c>
      <c r="E355" s="263" t="s">
        <v>1</v>
      </c>
      <c r="F355" s="264" t="s">
        <v>138</v>
      </c>
      <c r="G355" s="262"/>
      <c r="H355" s="265">
        <v>116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1" t="s">
        <v>135</v>
      </c>
      <c r="AU355" s="271" t="s">
        <v>85</v>
      </c>
      <c r="AV355" s="15" t="s">
        <v>133</v>
      </c>
      <c r="AW355" s="15" t="s">
        <v>32</v>
      </c>
      <c r="AX355" s="15" t="s">
        <v>83</v>
      </c>
      <c r="AY355" s="271" t="s">
        <v>126</v>
      </c>
    </row>
    <row r="356" s="2" customFormat="1" ht="33" customHeight="1">
      <c r="A356" s="38"/>
      <c r="B356" s="39"/>
      <c r="C356" s="226" t="s">
        <v>472</v>
      </c>
      <c r="D356" s="226" t="s">
        <v>128</v>
      </c>
      <c r="E356" s="227" t="s">
        <v>473</v>
      </c>
      <c r="F356" s="228" t="s">
        <v>474</v>
      </c>
      <c r="G356" s="229" t="s">
        <v>131</v>
      </c>
      <c r="H356" s="230">
        <v>626</v>
      </c>
      <c r="I356" s="231"/>
      <c r="J356" s="232">
        <f>ROUND(I356*H356,2)</f>
        <v>0</v>
      </c>
      <c r="K356" s="228" t="s">
        <v>132</v>
      </c>
      <c r="L356" s="44"/>
      <c r="M356" s="233" t="s">
        <v>1</v>
      </c>
      <c r="N356" s="234" t="s">
        <v>41</v>
      </c>
      <c r="O356" s="91"/>
      <c r="P356" s="235">
        <f>O356*H356</f>
        <v>0</v>
      </c>
      <c r="Q356" s="235">
        <v>0</v>
      </c>
      <c r="R356" s="235">
        <f>Q356*H356</f>
        <v>0</v>
      </c>
      <c r="S356" s="235">
        <v>0</v>
      </c>
      <c r="T356" s="23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7" t="s">
        <v>133</v>
      </c>
      <c r="AT356" s="237" t="s">
        <v>128</v>
      </c>
      <c r="AU356" s="237" t="s">
        <v>85</v>
      </c>
      <c r="AY356" s="17" t="s">
        <v>126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7" t="s">
        <v>83</v>
      </c>
      <c r="BK356" s="238">
        <f>ROUND(I356*H356,2)</f>
        <v>0</v>
      </c>
      <c r="BL356" s="17" t="s">
        <v>133</v>
      </c>
      <c r="BM356" s="237" t="s">
        <v>475</v>
      </c>
    </row>
    <row r="357" s="13" customFormat="1">
      <c r="A357" s="13"/>
      <c r="B357" s="239"/>
      <c r="C357" s="240"/>
      <c r="D357" s="241" t="s">
        <v>135</v>
      </c>
      <c r="E357" s="242" t="s">
        <v>1</v>
      </c>
      <c r="F357" s="243" t="s">
        <v>476</v>
      </c>
      <c r="G357" s="240"/>
      <c r="H357" s="242" t="s">
        <v>1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135</v>
      </c>
      <c r="AU357" s="249" t="s">
        <v>85</v>
      </c>
      <c r="AV357" s="13" t="s">
        <v>83</v>
      </c>
      <c r="AW357" s="13" t="s">
        <v>32</v>
      </c>
      <c r="AX357" s="13" t="s">
        <v>76</v>
      </c>
      <c r="AY357" s="249" t="s">
        <v>126</v>
      </c>
    </row>
    <row r="358" s="14" customFormat="1">
      <c r="A358" s="14"/>
      <c r="B358" s="250"/>
      <c r="C358" s="251"/>
      <c r="D358" s="241" t="s">
        <v>135</v>
      </c>
      <c r="E358" s="252" t="s">
        <v>1</v>
      </c>
      <c r="F358" s="253" t="s">
        <v>477</v>
      </c>
      <c r="G358" s="251"/>
      <c r="H358" s="254">
        <v>626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0" t="s">
        <v>135</v>
      </c>
      <c r="AU358" s="260" t="s">
        <v>85</v>
      </c>
      <c r="AV358" s="14" t="s">
        <v>85</v>
      </c>
      <c r="AW358" s="14" t="s">
        <v>32</v>
      </c>
      <c r="AX358" s="14" t="s">
        <v>76</v>
      </c>
      <c r="AY358" s="260" t="s">
        <v>126</v>
      </c>
    </row>
    <row r="359" s="15" customFormat="1">
      <c r="A359" s="15"/>
      <c r="B359" s="261"/>
      <c r="C359" s="262"/>
      <c r="D359" s="241" t="s">
        <v>135</v>
      </c>
      <c r="E359" s="263" t="s">
        <v>1</v>
      </c>
      <c r="F359" s="264" t="s">
        <v>138</v>
      </c>
      <c r="G359" s="262"/>
      <c r="H359" s="265">
        <v>626</v>
      </c>
      <c r="I359" s="266"/>
      <c r="J359" s="262"/>
      <c r="K359" s="262"/>
      <c r="L359" s="267"/>
      <c r="M359" s="268"/>
      <c r="N359" s="269"/>
      <c r="O359" s="269"/>
      <c r="P359" s="269"/>
      <c r="Q359" s="269"/>
      <c r="R359" s="269"/>
      <c r="S359" s="269"/>
      <c r="T359" s="27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1" t="s">
        <v>135</v>
      </c>
      <c r="AU359" s="271" t="s">
        <v>85</v>
      </c>
      <c r="AV359" s="15" t="s">
        <v>133</v>
      </c>
      <c r="AW359" s="15" t="s">
        <v>32</v>
      </c>
      <c r="AX359" s="15" t="s">
        <v>83</v>
      </c>
      <c r="AY359" s="271" t="s">
        <v>126</v>
      </c>
    </row>
    <row r="360" s="2" customFormat="1" ht="24.15" customHeight="1">
      <c r="A360" s="38"/>
      <c r="B360" s="39"/>
      <c r="C360" s="226" t="s">
        <v>478</v>
      </c>
      <c r="D360" s="226" t="s">
        <v>128</v>
      </c>
      <c r="E360" s="227" t="s">
        <v>479</v>
      </c>
      <c r="F360" s="228" t="s">
        <v>480</v>
      </c>
      <c r="G360" s="229" t="s">
        <v>131</v>
      </c>
      <c r="H360" s="230">
        <v>755</v>
      </c>
      <c r="I360" s="231"/>
      <c r="J360" s="232">
        <f>ROUND(I360*H360,2)</f>
        <v>0</v>
      </c>
      <c r="K360" s="228" t="s">
        <v>132</v>
      </c>
      <c r="L360" s="44"/>
      <c r="M360" s="233" t="s">
        <v>1</v>
      </c>
      <c r="N360" s="234" t="s">
        <v>41</v>
      </c>
      <c r="O360" s="91"/>
      <c r="P360" s="235">
        <f>O360*H360</f>
        <v>0</v>
      </c>
      <c r="Q360" s="235">
        <v>0</v>
      </c>
      <c r="R360" s="235">
        <f>Q360*H360</f>
        <v>0</v>
      </c>
      <c r="S360" s="235">
        <v>0</v>
      </c>
      <c r="T360" s="23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133</v>
      </c>
      <c r="AT360" s="237" t="s">
        <v>128</v>
      </c>
      <c r="AU360" s="237" t="s">
        <v>85</v>
      </c>
      <c r="AY360" s="17" t="s">
        <v>126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7" t="s">
        <v>83</v>
      </c>
      <c r="BK360" s="238">
        <f>ROUND(I360*H360,2)</f>
        <v>0</v>
      </c>
      <c r="BL360" s="17" t="s">
        <v>133</v>
      </c>
      <c r="BM360" s="237" t="s">
        <v>481</v>
      </c>
    </row>
    <row r="361" s="13" customFormat="1">
      <c r="A361" s="13"/>
      <c r="B361" s="239"/>
      <c r="C361" s="240"/>
      <c r="D361" s="241" t="s">
        <v>135</v>
      </c>
      <c r="E361" s="242" t="s">
        <v>1</v>
      </c>
      <c r="F361" s="243" t="s">
        <v>482</v>
      </c>
      <c r="G361" s="240"/>
      <c r="H361" s="242" t="s">
        <v>1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135</v>
      </c>
      <c r="AU361" s="249" t="s">
        <v>85</v>
      </c>
      <c r="AV361" s="13" t="s">
        <v>83</v>
      </c>
      <c r="AW361" s="13" t="s">
        <v>32</v>
      </c>
      <c r="AX361" s="13" t="s">
        <v>76</v>
      </c>
      <c r="AY361" s="249" t="s">
        <v>126</v>
      </c>
    </row>
    <row r="362" s="14" customFormat="1">
      <c r="A362" s="14"/>
      <c r="B362" s="250"/>
      <c r="C362" s="251"/>
      <c r="D362" s="241" t="s">
        <v>135</v>
      </c>
      <c r="E362" s="252" t="s">
        <v>1</v>
      </c>
      <c r="F362" s="253" t="s">
        <v>455</v>
      </c>
      <c r="G362" s="251"/>
      <c r="H362" s="254">
        <v>755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135</v>
      </c>
      <c r="AU362" s="260" t="s">
        <v>85</v>
      </c>
      <c r="AV362" s="14" t="s">
        <v>85</v>
      </c>
      <c r="AW362" s="14" t="s">
        <v>32</v>
      </c>
      <c r="AX362" s="14" t="s">
        <v>76</v>
      </c>
      <c r="AY362" s="260" t="s">
        <v>126</v>
      </c>
    </row>
    <row r="363" s="15" customFormat="1">
      <c r="A363" s="15"/>
      <c r="B363" s="261"/>
      <c r="C363" s="262"/>
      <c r="D363" s="241" t="s">
        <v>135</v>
      </c>
      <c r="E363" s="263" t="s">
        <v>1</v>
      </c>
      <c r="F363" s="264" t="s">
        <v>138</v>
      </c>
      <c r="G363" s="262"/>
      <c r="H363" s="265">
        <v>755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1" t="s">
        <v>135</v>
      </c>
      <c r="AU363" s="271" t="s">
        <v>85</v>
      </c>
      <c r="AV363" s="15" t="s">
        <v>133</v>
      </c>
      <c r="AW363" s="15" t="s">
        <v>32</v>
      </c>
      <c r="AX363" s="15" t="s">
        <v>83</v>
      </c>
      <c r="AY363" s="271" t="s">
        <v>126</v>
      </c>
    </row>
    <row r="364" s="2" customFormat="1" ht="24.15" customHeight="1">
      <c r="A364" s="38"/>
      <c r="B364" s="39"/>
      <c r="C364" s="226" t="s">
        <v>483</v>
      </c>
      <c r="D364" s="226" t="s">
        <v>128</v>
      </c>
      <c r="E364" s="227" t="s">
        <v>484</v>
      </c>
      <c r="F364" s="228" t="s">
        <v>485</v>
      </c>
      <c r="G364" s="229" t="s">
        <v>131</v>
      </c>
      <c r="H364" s="230">
        <v>755</v>
      </c>
      <c r="I364" s="231"/>
      <c r="J364" s="232">
        <f>ROUND(I364*H364,2)</f>
        <v>0</v>
      </c>
      <c r="K364" s="228" t="s">
        <v>132</v>
      </c>
      <c r="L364" s="44"/>
      <c r="M364" s="233" t="s">
        <v>1</v>
      </c>
      <c r="N364" s="234" t="s">
        <v>41</v>
      </c>
      <c r="O364" s="91"/>
      <c r="P364" s="235">
        <f>O364*H364</f>
        <v>0</v>
      </c>
      <c r="Q364" s="235">
        <v>0</v>
      </c>
      <c r="R364" s="235">
        <f>Q364*H364</f>
        <v>0</v>
      </c>
      <c r="S364" s="235">
        <v>0</v>
      </c>
      <c r="T364" s="23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7" t="s">
        <v>133</v>
      </c>
      <c r="AT364" s="237" t="s">
        <v>128</v>
      </c>
      <c r="AU364" s="237" t="s">
        <v>85</v>
      </c>
      <c r="AY364" s="17" t="s">
        <v>126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7" t="s">
        <v>83</v>
      </c>
      <c r="BK364" s="238">
        <f>ROUND(I364*H364,2)</f>
        <v>0</v>
      </c>
      <c r="BL364" s="17" t="s">
        <v>133</v>
      </c>
      <c r="BM364" s="237" t="s">
        <v>486</v>
      </c>
    </row>
    <row r="365" s="13" customFormat="1">
      <c r="A365" s="13"/>
      <c r="B365" s="239"/>
      <c r="C365" s="240"/>
      <c r="D365" s="241" t="s">
        <v>135</v>
      </c>
      <c r="E365" s="242" t="s">
        <v>1</v>
      </c>
      <c r="F365" s="243" t="s">
        <v>476</v>
      </c>
      <c r="G365" s="240"/>
      <c r="H365" s="242" t="s">
        <v>1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135</v>
      </c>
      <c r="AU365" s="249" t="s">
        <v>85</v>
      </c>
      <c r="AV365" s="13" t="s">
        <v>83</v>
      </c>
      <c r="AW365" s="13" t="s">
        <v>32</v>
      </c>
      <c r="AX365" s="13" t="s">
        <v>76</v>
      </c>
      <c r="AY365" s="249" t="s">
        <v>126</v>
      </c>
    </row>
    <row r="366" s="14" customFormat="1">
      <c r="A366" s="14"/>
      <c r="B366" s="250"/>
      <c r="C366" s="251"/>
      <c r="D366" s="241" t="s">
        <v>135</v>
      </c>
      <c r="E366" s="252" t="s">
        <v>1</v>
      </c>
      <c r="F366" s="253" t="s">
        <v>455</v>
      </c>
      <c r="G366" s="251"/>
      <c r="H366" s="254">
        <v>755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0" t="s">
        <v>135</v>
      </c>
      <c r="AU366" s="260" t="s">
        <v>85</v>
      </c>
      <c r="AV366" s="14" t="s">
        <v>85</v>
      </c>
      <c r="AW366" s="14" t="s">
        <v>32</v>
      </c>
      <c r="AX366" s="14" t="s">
        <v>76</v>
      </c>
      <c r="AY366" s="260" t="s">
        <v>126</v>
      </c>
    </row>
    <row r="367" s="15" customFormat="1">
      <c r="A367" s="15"/>
      <c r="B367" s="261"/>
      <c r="C367" s="262"/>
      <c r="D367" s="241" t="s">
        <v>135</v>
      </c>
      <c r="E367" s="263" t="s">
        <v>1</v>
      </c>
      <c r="F367" s="264" t="s">
        <v>138</v>
      </c>
      <c r="G367" s="262"/>
      <c r="H367" s="265">
        <v>755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1" t="s">
        <v>135</v>
      </c>
      <c r="AU367" s="271" t="s">
        <v>85</v>
      </c>
      <c r="AV367" s="15" t="s">
        <v>133</v>
      </c>
      <c r="AW367" s="15" t="s">
        <v>32</v>
      </c>
      <c r="AX367" s="15" t="s">
        <v>83</v>
      </c>
      <c r="AY367" s="271" t="s">
        <v>126</v>
      </c>
    </row>
    <row r="368" s="2" customFormat="1" ht="21.75" customHeight="1">
      <c r="A368" s="38"/>
      <c r="B368" s="39"/>
      <c r="C368" s="226" t="s">
        <v>487</v>
      </c>
      <c r="D368" s="226" t="s">
        <v>128</v>
      </c>
      <c r="E368" s="227" t="s">
        <v>488</v>
      </c>
      <c r="F368" s="228" t="s">
        <v>489</v>
      </c>
      <c r="G368" s="229" t="s">
        <v>131</v>
      </c>
      <c r="H368" s="230">
        <v>626</v>
      </c>
      <c r="I368" s="231"/>
      <c r="J368" s="232">
        <f>ROUND(I368*H368,2)</f>
        <v>0</v>
      </c>
      <c r="K368" s="228" t="s">
        <v>132</v>
      </c>
      <c r="L368" s="44"/>
      <c r="M368" s="233" t="s">
        <v>1</v>
      </c>
      <c r="N368" s="234" t="s">
        <v>41</v>
      </c>
      <c r="O368" s="91"/>
      <c r="P368" s="235">
        <f>O368*H368</f>
        <v>0</v>
      </c>
      <c r="Q368" s="235">
        <v>0</v>
      </c>
      <c r="R368" s="235">
        <f>Q368*H368</f>
        <v>0</v>
      </c>
      <c r="S368" s="235">
        <v>0</v>
      </c>
      <c r="T368" s="23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133</v>
      </c>
      <c r="AT368" s="237" t="s">
        <v>128</v>
      </c>
      <c r="AU368" s="237" t="s">
        <v>85</v>
      </c>
      <c r="AY368" s="17" t="s">
        <v>126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7" t="s">
        <v>83</v>
      </c>
      <c r="BK368" s="238">
        <f>ROUND(I368*H368,2)</f>
        <v>0</v>
      </c>
      <c r="BL368" s="17" t="s">
        <v>133</v>
      </c>
      <c r="BM368" s="237" t="s">
        <v>490</v>
      </c>
    </row>
    <row r="369" s="13" customFormat="1">
      <c r="A369" s="13"/>
      <c r="B369" s="239"/>
      <c r="C369" s="240"/>
      <c r="D369" s="241" t="s">
        <v>135</v>
      </c>
      <c r="E369" s="242" t="s">
        <v>1</v>
      </c>
      <c r="F369" s="243" t="s">
        <v>491</v>
      </c>
      <c r="G369" s="240"/>
      <c r="H369" s="242" t="s">
        <v>1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135</v>
      </c>
      <c r="AU369" s="249" t="s">
        <v>85</v>
      </c>
      <c r="AV369" s="13" t="s">
        <v>83</v>
      </c>
      <c r="AW369" s="13" t="s">
        <v>32</v>
      </c>
      <c r="AX369" s="13" t="s">
        <v>76</v>
      </c>
      <c r="AY369" s="249" t="s">
        <v>126</v>
      </c>
    </row>
    <row r="370" s="14" customFormat="1">
      <c r="A370" s="14"/>
      <c r="B370" s="250"/>
      <c r="C370" s="251"/>
      <c r="D370" s="241" t="s">
        <v>135</v>
      </c>
      <c r="E370" s="252" t="s">
        <v>1</v>
      </c>
      <c r="F370" s="253" t="s">
        <v>477</v>
      </c>
      <c r="G370" s="251"/>
      <c r="H370" s="254">
        <v>626</v>
      </c>
      <c r="I370" s="255"/>
      <c r="J370" s="251"/>
      <c r="K370" s="251"/>
      <c r="L370" s="256"/>
      <c r="M370" s="257"/>
      <c r="N370" s="258"/>
      <c r="O370" s="258"/>
      <c r="P370" s="258"/>
      <c r="Q370" s="258"/>
      <c r="R370" s="258"/>
      <c r="S370" s="258"/>
      <c r="T370" s="25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0" t="s">
        <v>135</v>
      </c>
      <c r="AU370" s="260" t="s">
        <v>85</v>
      </c>
      <c r="AV370" s="14" t="s">
        <v>85</v>
      </c>
      <c r="AW370" s="14" t="s">
        <v>32</v>
      </c>
      <c r="AX370" s="14" t="s">
        <v>76</v>
      </c>
      <c r="AY370" s="260" t="s">
        <v>126</v>
      </c>
    </row>
    <row r="371" s="15" customFormat="1">
      <c r="A371" s="15"/>
      <c r="B371" s="261"/>
      <c r="C371" s="262"/>
      <c r="D371" s="241" t="s">
        <v>135</v>
      </c>
      <c r="E371" s="263" t="s">
        <v>1</v>
      </c>
      <c r="F371" s="264" t="s">
        <v>138</v>
      </c>
      <c r="G371" s="262"/>
      <c r="H371" s="265">
        <v>626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1" t="s">
        <v>135</v>
      </c>
      <c r="AU371" s="271" t="s">
        <v>85</v>
      </c>
      <c r="AV371" s="15" t="s">
        <v>133</v>
      </c>
      <c r="AW371" s="15" t="s">
        <v>32</v>
      </c>
      <c r="AX371" s="15" t="s">
        <v>83</v>
      </c>
      <c r="AY371" s="271" t="s">
        <v>126</v>
      </c>
    </row>
    <row r="372" s="2" customFormat="1" ht="33" customHeight="1">
      <c r="A372" s="38"/>
      <c r="B372" s="39"/>
      <c r="C372" s="226" t="s">
        <v>492</v>
      </c>
      <c r="D372" s="226" t="s">
        <v>128</v>
      </c>
      <c r="E372" s="227" t="s">
        <v>493</v>
      </c>
      <c r="F372" s="228" t="s">
        <v>494</v>
      </c>
      <c r="G372" s="229" t="s">
        <v>131</v>
      </c>
      <c r="H372" s="230">
        <v>626</v>
      </c>
      <c r="I372" s="231"/>
      <c r="J372" s="232">
        <f>ROUND(I372*H372,2)</f>
        <v>0</v>
      </c>
      <c r="K372" s="228" t="s">
        <v>132</v>
      </c>
      <c r="L372" s="44"/>
      <c r="M372" s="233" t="s">
        <v>1</v>
      </c>
      <c r="N372" s="234" t="s">
        <v>41</v>
      </c>
      <c r="O372" s="91"/>
      <c r="P372" s="235">
        <f>O372*H372</f>
        <v>0</v>
      </c>
      <c r="Q372" s="235">
        <v>0</v>
      </c>
      <c r="R372" s="235">
        <f>Q372*H372</f>
        <v>0</v>
      </c>
      <c r="S372" s="235">
        <v>0</v>
      </c>
      <c r="T372" s="236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133</v>
      </c>
      <c r="AT372" s="237" t="s">
        <v>128</v>
      </c>
      <c r="AU372" s="237" t="s">
        <v>85</v>
      </c>
      <c r="AY372" s="17" t="s">
        <v>126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83</v>
      </c>
      <c r="BK372" s="238">
        <f>ROUND(I372*H372,2)</f>
        <v>0</v>
      </c>
      <c r="BL372" s="17" t="s">
        <v>133</v>
      </c>
      <c r="BM372" s="237" t="s">
        <v>495</v>
      </c>
    </row>
    <row r="373" s="13" customFormat="1">
      <c r="A373" s="13"/>
      <c r="B373" s="239"/>
      <c r="C373" s="240"/>
      <c r="D373" s="241" t="s">
        <v>135</v>
      </c>
      <c r="E373" s="242" t="s">
        <v>1</v>
      </c>
      <c r="F373" s="243" t="s">
        <v>476</v>
      </c>
      <c r="G373" s="240"/>
      <c r="H373" s="242" t="s">
        <v>1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135</v>
      </c>
      <c r="AU373" s="249" t="s">
        <v>85</v>
      </c>
      <c r="AV373" s="13" t="s">
        <v>83</v>
      </c>
      <c r="AW373" s="13" t="s">
        <v>32</v>
      </c>
      <c r="AX373" s="13" t="s">
        <v>76</v>
      </c>
      <c r="AY373" s="249" t="s">
        <v>126</v>
      </c>
    </row>
    <row r="374" s="14" customFormat="1">
      <c r="A374" s="14"/>
      <c r="B374" s="250"/>
      <c r="C374" s="251"/>
      <c r="D374" s="241" t="s">
        <v>135</v>
      </c>
      <c r="E374" s="252" t="s">
        <v>1</v>
      </c>
      <c r="F374" s="253" t="s">
        <v>477</v>
      </c>
      <c r="G374" s="251"/>
      <c r="H374" s="254">
        <v>626</v>
      </c>
      <c r="I374" s="255"/>
      <c r="J374" s="251"/>
      <c r="K374" s="251"/>
      <c r="L374" s="256"/>
      <c r="M374" s="257"/>
      <c r="N374" s="258"/>
      <c r="O374" s="258"/>
      <c r="P374" s="258"/>
      <c r="Q374" s="258"/>
      <c r="R374" s="258"/>
      <c r="S374" s="258"/>
      <c r="T374" s="25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0" t="s">
        <v>135</v>
      </c>
      <c r="AU374" s="260" t="s">
        <v>85</v>
      </c>
      <c r="AV374" s="14" t="s">
        <v>85</v>
      </c>
      <c r="AW374" s="14" t="s">
        <v>32</v>
      </c>
      <c r="AX374" s="14" t="s">
        <v>76</v>
      </c>
      <c r="AY374" s="260" t="s">
        <v>126</v>
      </c>
    </row>
    <row r="375" s="15" customFormat="1">
      <c r="A375" s="15"/>
      <c r="B375" s="261"/>
      <c r="C375" s="262"/>
      <c r="D375" s="241" t="s">
        <v>135</v>
      </c>
      <c r="E375" s="263" t="s">
        <v>1</v>
      </c>
      <c r="F375" s="264" t="s">
        <v>138</v>
      </c>
      <c r="G375" s="262"/>
      <c r="H375" s="265">
        <v>626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1" t="s">
        <v>135</v>
      </c>
      <c r="AU375" s="271" t="s">
        <v>85</v>
      </c>
      <c r="AV375" s="15" t="s">
        <v>133</v>
      </c>
      <c r="AW375" s="15" t="s">
        <v>32</v>
      </c>
      <c r="AX375" s="15" t="s">
        <v>83</v>
      </c>
      <c r="AY375" s="271" t="s">
        <v>126</v>
      </c>
    </row>
    <row r="376" s="2" customFormat="1" ht="33" customHeight="1">
      <c r="A376" s="38"/>
      <c r="B376" s="39"/>
      <c r="C376" s="226" t="s">
        <v>496</v>
      </c>
      <c r="D376" s="226" t="s">
        <v>128</v>
      </c>
      <c r="E376" s="227" t="s">
        <v>497</v>
      </c>
      <c r="F376" s="228" t="s">
        <v>498</v>
      </c>
      <c r="G376" s="229" t="s">
        <v>131</v>
      </c>
      <c r="H376" s="230">
        <v>116</v>
      </c>
      <c r="I376" s="231"/>
      <c r="J376" s="232">
        <f>ROUND(I376*H376,2)</f>
        <v>0</v>
      </c>
      <c r="K376" s="228" t="s">
        <v>132</v>
      </c>
      <c r="L376" s="44"/>
      <c r="M376" s="233" t="s">
        <v>1</v>
      </c>
      <c r="N376" s="234" t="s">
        <v>41</v>
      </c>
      <c r="O376" s="91"/>
      <c r="P376" s="235">
        <f>O376*H376</f>
        <v>0</v>
      </c>
      <c r="Q376" s="235">
        <v>0.089219999999999994</v>
      </c>
      <c r="R376" s="235">
        <f>Q376*H376</f>
        <v>10.34952</v>
      </c>
      <c r="S376" s="235">
        <v>0</v>
      </c>
      <c r="T376" s="23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133</v>
      </c>
      <c r="AT376" s="237" t="s">
        <v>128</v>
      </c>
      <c r="AU376" s="237" t="s">
        <v>85</v>
      </c>
      <c r="AY376" s="17" t="s">
        <v>126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83</v>
      </c>
      <c r="BK376" s="238">
        <f>ROUND(I376*H376,2)</f>
        <v>0</v>
      </c>
      <c r="BL376" s="17" t="s">
        <v>133</v>
      </c>
      <c r="BM376" s="237" t="s">
        <v>499</v>
      </c>
    </row>
    <row r="377" s="13" customFormat="1">
      <c r="A377" s="13"/>
      <c r="B377" s="239"/>
      <c r="C377" s="240"/>
      <c r="D377" s="241" t="s">
        <v>135</v>
      </c>
      <c r="E377" s="242" t="s">
        <v>1</v>
      </c>
      <c r="F377" s="243" t="s">
        <v>500</v>
      </c>
      <c r="G377" s="240"/>
      <c r="H377" s="242" t="s">
        <v>1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135</v>
      </c>
      <c r="AU377" s="249" t="s">
        <v>85</v>
      </c>
      <c r="AV377" s="13" t="s">
        <v>83</v>
      </c>
      <c r="AW377" s="13" t="s">
        <v>32</v>
      </c>
      <c r="AX377" s="13" t="s">
        <v>76</v>
      </c>
      <c r="AY377" s="249" t="s">
        <v>126</v>
      </c>
    </row>
    <row r="378" s="14" customFormat="1">
      <c r="A378" s="14"/>
      <c r="B378" s="250"/>
      <c r="C378" s="251"/>
      <c r="D378" s="241" t="s">
        <v>135</v>
      </c>
      <c r="E378" s="252" t="s">
        <v>1</v>
      </c>
      <c r="F378" s="253" t="s">
        <v>471</v>
      </c>
      <c r="G378" s="251"/>
      <c r="H378" s="254">
        <v>116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0" t="s">
        <v>135</v>
      </c>
      <c r="AU378" s="260" t="s">
        <v>85</v>
      </c>
      <c r="AV378" s="14" t="s">
        <v>85</v>
      </c>
      <c r="AW378" s="14" t="s">
        <v>32</v>
      </c>
      <c r="AX378" s="14" t="s">
        <v>76</v>
      </c>
      <c r="AY378" s="260" t="s">
        <v>126</v>
      </c>
    </row>
    <row r="379" s="15" customFormat="1">
      <c r="A379" s="15"/>
      <c r="B379" s="261"/>
      <c r="C379" s="262"/>
      <c r="D379" s="241" t="s">
        <v>135</v>
      </c>
      <c r="E379" s="263" t="s">
        <v>1</v>
      </c>
      <c r="F379" s="264" t="s">
        <v>138</v>
      </c>
      <c r="G379" s="262"/>
      <c r="H379" s="265">
        <v>116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1" t="s">
        <v>135</v>
      </c>
      <c r="AU379" s="271" t="s">
        <v>85</v>
      </c>
      <c r="AV379" s="15" t="s">
        <v>133</v>
      </c>
      <c r="AW379" s="15" t="s">
        <v>32</v>
      </c>
      <c r="AX379" s="15" t="s">
        <v>83</v>
      </c>
      <c r="AY379" s="271" t="s">
        <v>126</v>
      </c>
    </row>
    <row r="380" s="2" customFormat="1" ht="24.15" customHeight="1">
      <c r="A380" s="38"/>
      <c r="B380" s="39"/>
      <c r="C380" s="275" t="s">
        <v>501</v>
      </c>
      <c r="D380" s="275" t="s">
        <v>335</v>
      </c>
      <c r="E380" s="276" t="s">
        <v>502</v>
      </c>
      <c r="F380" s="277" t="s">
        <v>503</v>
      </c>
      <c r="G380" s="278" t="s">
        <v>131</v>
      </c>
      <c r="H380" s="279">
        <v>114.24</v>
      </c>
      <c r="I380" s="280"/>
      <c r="J380" s="281">
        <f>ROUND(I380*H380,2)</f>
        <v>0</v>
      </c>
      <c r="K380" s="277" t="s">
        <v>132</v>
      </c>
      <c r="L380" s="282"/>
      <c r="M380" s="283" t="s">
        <v>1</v>
      </c>
      <c r="N380" s="284" t="s">
        <v>41</v>
      </c>
      <c r="O380" s="91"/>
      <c r="P380" s="235">
        <f>O380*H380</f>
        <v>0</v>
      </c>
      <c r="Q380" s="235">
        <v>0.13200000000000001</v>
      </c>
      <c r="R380" s="235">
        <f>Q380*H380</f>
        <v>15.07968</v>
      </c>
      <c r="S380" s="235">
        <v>0</v>
      </c>
      <c r="T380" s="23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7" t="s">
        <v>177</v>
      </c>
      <c r="AT380" s="237" t="s">
        <v>335</v>
      </c>
      <c r="AU380" s="237" t="s">
        <v>85</v>
      </c>
      <c r="AY380" s="17" t="s">
        <v>126</v>
      </c>
      <c r="BE380" s="238">
        <f>IF(N380="základní",J380,0)</f>
        <v>0</v>
      </c>
      <c r="BF380" s="238">
        <f>IF(N380="snížená",J380,0)</f>
        <v>0</v>
      </c>
      <c r="BG380" s="238">
        <f>IF(N380="zákl. přenesená",J380,0)</f>
        <v>0</v>
      </c>
      <c r="BH380" s="238">
        <f>IF(N380="sníž. přenesená",J380,0)</f>
        <v>0</v>
      </c>
      <c r="BI380" s="238">
        <f>IF(N380="nulová",J380,0)</f>
        <v>0</v>
      </c>
      <c r="BJ380" s="17" t="s">
        <v>83</v>
      </c>
      <c r="BK380" s="238">
        <f>ROUND(I380*H380,2)</f>
        <v>0</v>
      </c>
      <c r="BL380" s="17" t="s">
        <v>133</v>
      </c>
      <c r="BM380" s="237" t="s">
        <v>504</v>
      </c>
    </row>
    <row r="381" s="13" customFormat="1">
      <c r="A381" s="13"/>
      <c r="B381" s="239"/>
      <c r="C381" s="240"/>
      <c r="D381" s="241" t="s">
        <v>135</v>
      </c>
      <c r="E381" s="242" t="s">
        <v>1</v>
      </c>
      <c r="F381" s="243" t="s">
        <v>505</v>
      </c>
      <c r="G381" s="240"/>
      <c r="H381" s="242" t="s">
        <v>1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135</v>
      </c>
      <c r="AU381" s="249" t="s">
        <v>85</v>
      </c>
      <c r="AV381" s="13" t="s">
        <v>83</v>
      </c>
      <c r="AW381" s="13" t="s">
        <v>32</v>
      </c>
      <c r="AX381" s="13" t="s">
        <v>76</v>
      </c>
      <c r="AY381" s="249" t="s">
        <v>126</v>
      </c>
    </row>
    <row r="382" s="14" customFormat="1">
      <c r="A382" s="14"/>
      <c r="B382" s="250"/>
      <c r="C382" s="251"/>
      <c r="D382" s="241" t="s">
        <v>135</v>
      </c>
      <c r="E382" s="252" t="s">
        <v>1</v>
      </c>
      <c r="F382" s="253" t="s">
        <v>506</v>
      </c>
      <c r="G382" s="251"/>
      <c r="H382" s="254">
        <v>114.24</v>
      </c>
      <c r="I382" s="255"/>
      <c r="J382" s="251"/>
      <c r="K382" s="251"/>
      <c r="L382" s="256"/>
      <c r="M382" s="257"/>
      <c r="N382" s="258"/>
      <c r="O382" s="258"/>
      <c r="P382" s="258"/>
      <c r="Q382" s="258"/>
      <c r="R382" s="258"/>
      <c r="S382" s="258"/>
      <c r="T382" s="25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0" t="s">
        <v>135</v>
      </c>
      <c r="AU382" s="260" t="s">
        <v>85</v>
      </c>
      <c r="AV382" s="14" t="s">
        <v>85</v>
      </c>
      <c r="AW382" s="14" t="s">
        <v>32</v>
      </c>
      <c r="AX382" s="14" t="s">
        <v>76</v>
      </c>
      <c r="AY382" s="260" t="s">
        <v>126</v>
      </c>
    </row>
    <row r="383" s="15" customFormat="1">
      <c r="A383" s="15"/>
      <c r="B383" s="261"/>
      <c r="C383" s="262"/>
      <c r="D383" s="241" t="s">
        <v>135</v>
      </c>
      <c r="E383" s="263" t="s">
        <v>1</v>
      </c>
      <c r="F383" s="264" t="s">
        <v>138</v>
      </c>
      <c r="G383" s="262"/>
      <c r="H383" s="265">
        <v>114.24</v>
      </c>
      <c r="I383" s="266"/>
      <c r="J383" s="262"/>
      <c r="K383" s="262"/>
      <c r="L383" s="267"/>
      <c r="M383" s="268"/>
      <c r="N383" s="269"/>
      <c r="O383" s="269"/>
      <c r="P383" s="269"/>
      <c r="Q383" s="269"/>
      <c r="R383" s="269"/>
      <c r="S383" s="269"/>
      <c r="T383" s="270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1" t="s">
        <v>135</v>
      </c>
      <c r="AU383" s="271" t="s">
        <v>85</v>
      </c>
      <c r="AV383" s="15" t="s">
        <v>133</v>
      </c>
      <c r="AW383" s="15" t="s">
        <v>32</v>
      </c>
      <c r="AX383" s="15" t="s">
        <v>83</v>
      </c>
      <c r="AY383" s="271" t="s">
        <v>126</v>
      </c>
    </row>
    <row r="384" s="2" customFormat="1" ht="24.15" customHeight="1">
      <c r="A384" s="38"/>
      <c r="B384" s="39"/>
      <c r="C384" s="275" t="s">
        <v>507</v>
      </c>
      <c r="D384" s="275" t="s">
        <v>335</v>
      </c>
      <c r="E384" s="276" t="s">
        <v>508</v>
      </c>
      <c r="F384" s="277" t="s">
        <v>509</v>
      </c>
      <c r="G384" s="278" t="s">
        <v>131</v>
      </c>
      <c r="H384" s="279">
        <v>2.0600000000000001</v>
      </c>
      <c r="I384" s="280"/>
      <c r="J384" s="281">
        <f>ROUND(I384*H384,2)</f>
        <v>0</v>
      </c>
      <c r="K384" s="277" t="s">
        <v>132</v>
      </c>
      <c r="L384" s="282"/>
      <c r="M384" s="283" t="s">
        <v>1</v>
      </c>
      <c r="N384" s="284" t="s">
        <v>41</v>
      </c>
      <c r="O384" s="91"/>
      <c r="P384" s="235">
        <f>O384*H384</f>
        <v>0</v>
      </c>
      <c r="Q384" s="235">
        <v>0.13100000000000001</v>
      </c>
      <c r="R384" s="235">
        <f>Q384*H384</f>
        <v>0.26986000000000004</v>
      </c>
      <c r="S384" s="235">
        <v>0</v>
      </c>
      <c r="T384" s="23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7" t="s">
        <v>177</v>
      </c>
      <c r="AT384" s="237" t="s">
        <v>335</v>
      </c>
      <c r="AU384" s="237" t="s">
        <v>85</v>
      </c>
      <c r="AY384" s="17" t="s">
        <v>126</v>
      </c>
      <c r="BE384" s="238">
        <f>IF(N384="základní",J384,0)</f>
        <v>0</v>
      </c>
      <c r="BF384" s="238">
        <f>IF(N384="snížená",J384,0)</f>
        <v>0</v>
      </c>
      <c r="BG384" s="238">
        <f>IF(N384="zákl. přenesená",J384,0)</f>
        <v>0</v>
      </c>
      <c r="BH384" s="238">
        <f>IF(N384="sníž. přenesená",J384,0)</f>
        <v>0</v>
      </c>
      <c r="BI384" s="238">
        <f>IF(N384="nulová",J384,0)</f>
        <v>0</v>
      </c>
      <c r="BJ384" s="17" t="s">
        <v>83</v>
      </c>
      <c r="BK384" s="238">
        <f>ROUND(I384*H384,2)</f>
        <v>0</v>
      </c>
      <c r="BL384" s="17" t="s">
        <v>133</v>
      </c>
      <c r="BM384" s="237" t="s">
        <v>510</v>
      </c>
    </row>
    <row r="385" s="13" customFormat="1">
      <c r="A385" s="13"/>
      <c r="B385" s="239"/>
      <c r="C385" s="240"/>
      <c r="D385" s="241" t="s">
        <v>135</v>
      </c>
      <c r="E385" s="242" t="s">
        <v>1</v>
      </c>
      <c r="F385" s="243" t="s">
        <v>511</v>
      </c>
      <c r="G385" s="240"/>
      <c r="H385" s="242" t="s">
        <v>1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135</v>
      </c>
      <c r="AU385" s="249" t="s">
        <v>85</v>
      </c>
      <c r="AV385" s="13" t="s">
        <v>83</v>
      </c>
      <c r="AW385" s="13" t="s">
        <v>32</v>
      </c>
      <c r="AX385" s="13" t="s">
        <v>76</v>
      </c>
      <c r="AY385" s="249" t="s">
        <v>126</v>
      </c>
    </row>
    <row r="386" s="14" customFormat="1">
      <c r="A386" s="14"/>
      <c r="B386" s="250"/>
      <c r="C386" s="251"/>
      <c r="D386" s="241" t="s">
        <v>135</v>
      </c>
      <c r="E386" s="252" t="s">
        <v>1</v>
      </c>
      <c r="F386" s="253" t="s">
        <v>512</v>
      </c>
      <c r="G386" s="251"/>
      <c r="H386" s="254">
        <v>2.0600000000000001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0" t="s">
        <v>135</v>
      </c>
      <c r="AU386" s="260" t="s">
        <v>85</v>
      </c>
      <c r="AV386" s="14" t="s">
        <v>85</v>
      </c>
      <c r="AW386" s="14" t="s">
        <v>32</v>
      </c>
      <c r="AX386" s="14" t="s">
        <v>76</v>
      </c>
      <c r="AY386" s="260" t="s">
        <v>126</v>
      </c>
    </row>
    <row r="387" s="15" customFormat="1">
      <c r="A387" s="15"/>
      <c r="B387" s="261"/>
      <c r="C387" s="262"/>
      <c r="D387" s="241" t="s">
        <v>135</v>
      </c>
      <c r="E387" s="263" t="s">
        <v>1</v>
      </c>
      <c r="F387" s="264" t="s">
        <v>138</v>
      </c>
      <c r="G387" s="262"/>
      <c r="H387" s="265">
        <v>2.0600000000000001</v>
      </c>
      <c r="I387" s="266"/>
      <c r="J387" s="262"/>
      <c r="K387" s="262"/>
      <c r="L387" s="267"/>
      <c r="M387" s="268"/>
      <c r="N387" s="269"/>
      <c r="O387" s="269"/>
      <c r="P387" s="269"/>
      <c r="Q387" s="269"/>
      <c r="R387" s="269"/>
      <c r="S387" s="269"/>
      <c r="T387" s="270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1" t="s">
        <v>135</v>
      </c>
      <c r="AU387" s="271" t="s">
        <v>85</v>
      </c>
      <c r="AV387" s="15" t="s">
        <v>133</v>
      </c>
      <c r="AW387" s="15" t="s">
        <v>32</v>
      </c>
      <c r="AX387" s="15" t="s">
        <v>83</v>
      </c>
      <c r="AY387" s="271" t="s">
        <v>126</v>
      </c>
    </row>
    <row r="388" s="2" customFormat="1" ht="24.15" customHeight="1">
      <c r="A388" s="38"/>
      <c r="B388" s="39"/>
      <c r="C388" s="275" t="s">
        <v>513</v>
      </c>
      <c r="D388" s="275" t="s">
        <v>335</v>
      </c>
      <c r="E388" s="276" t="s">
        <v>514</v>
      </c>
      <c r="F388" s="277" t="s">
        <v>515</v>
      </c>
      <c r="G388" s="278" t="s">
        <v>131</v>
      </c>
      <c r="H388" s="279">
        <v>2.0600000000000001</v>
      </c>
      <c r="I388" s="280"/>
      <c r="J388" s="281">
        <f>ROUND(I388*H388,2)</f>
        <v>0</v>
      </c>
      <c r="K388" s="277" t="s">
        <v>1</v>
      </c>
      <c r="L388" s="282"/>
      <c r="M388" s="283" t="s">
        <v>1</v>
      </c>
      <c r="N388" s="284" t="s">
        <v>41</v>
      </c>
      <c r="O388" s="91"/>
      <c r="P388" s="235">
        <f>O388*H388</f>
        <v>0</v>
      </c>
      <c r="Q388" s="235">
        <v>0.123</v>
      </c>
      <c r="R388" s="235">
        <f>Q388*H388</f>
        <v>0.25337999999999999</v>
      </c>
      <c r="S388" s="235">
        <v>0</v>
      </c>
      <c r="T388" s="23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7" t="s">
        <v>177</v>
      </c>
      <c r="AT388" s="237" t="s">
        <v>335</v>
      </c>
      <c r="AU388" s="237" t="s">
        <v>85</v>
      </c>
      <c r="AY388" s="17" t="s">
        <v>126</v>
      </c>
      <c r="BE388" s="238">
        <f>IF(N388="základní",J388,0)</f>
        <v>0</v>
      </c>
      <c r="BF388" s="238">
        <f>IF(N388="snížená",J388,0)</f>
        <v>0</v>
      </c>
      <c r="BG388" s="238">
        <f>IF(N388="zákl. přenesená",J388,0)</f>
        <v>0</v>
      </c>
      <c r="BH388" s="238">
        <f>IF(N388="sníž. přenesená",J388,0)</f>
        <v>0</v>
      </c>
      <c r="BI388" s="238">
        <f>IF(N388="nulová",J388,0)</f>
        <v>0</v>
      </c>
      <c r="BJ388" s="17" t="s">
        <v>83</v>
      </c>
      <c r="BK388" s="238">
        <f>ROUND(I388*H388,2)</f>
        <v>0</v>
      </c>
      <c r="BL388" s="17" t="s">
        <v>133</v>
      </c>
      <c r="BM388" s="237" t="s">
        <v>516</v>
      </c>
    </row>
    <row r="389" s="13" customFormat="1">
      <c r="A389" s="13"/>
      <c r="B389" s="239"/>
      <c r="C389" s="240"/>
      <c r="D389" s="241" t="s">
        <v>135</v>
      </c>
      <c r="E389" s="242" t="s">
        <v>1</v>
      </c>
      <c r="F389" s="243" t="s">
        <v>517</v>
      </c>
      <c r="G389" s="240"/>
      <c r="H389" s="242" t="s">
        <v>1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135</v>
      </c>
      <c r="AU389" s="249" t="s">
        <v>85</v>
      </c>
      <c r="AV389" s="13" t="s">
        <v>83</v>
      </c>
      <c r="AW389" s="13" t="s">
        <v>32</v>
      </c>
      <c r="AX389" s="13" t="s">
        <v>76</v>
      </c>
      <c r="AY389" s="249" t="s">
        <v>126</v>
      </c>
    </row>
    <row r="390" s="14" customFormat="1">
      <c r="A390" s="14"/>
      <c r="B390" s="250"/>
      <c r="C390" s="251"/>
      <c r="D390" s="241" t="s">
        <v>135</v>
      </c>
      <c r="E390" s="252" t="s">
        <v>1</v>
      </c>
      <c r="F390" s="253" t="s">
        <v>512</v>
      </c>
      <c r="G390" s="251"/>
      <c r="H390" s="254">
        <v>2.0600000000000001</v>
      </c>
      <c r="I390" s="255"/>
      <c r="J390" s="251"/>
      <c r="K390" s="251"/>
      <c r="L390" s="256"/>
      <c r="M390" s="257"/>
      <c r="N390" s="258"/>
      <c r="O390" s="258"/>
      <c r="P390" s="258"/>
      <c r="Q390" s="258"/>
      <c r="R390" s="258"/>
      <c r="S390" s="258"/>
      <c r="T390" s="25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0" t="s">
        <v>135</v>
      </c>
      <c r="AU390" s="260" t="s">
        <v>85</v>
      </c>
      <c r="AV390" s="14" t="s">
        <v>85</v>
      </c>
      <c r="AW390" s="14" t="s">
        <v>32</v>
      </c>
      <c r="AX390" s="14" t="s">
        <v>76</v>
      </c>
      <c r="AY390" s="260" t="s">
        <v>126</v>
      </c>
    </row>
    <row r="391" s="15" customFormat="1">
      <c r="A391" s="15"/>
      <c r="B391" s="261"/>
      <c r="C391" s="262"/>
      <c r="D391" s="241" t="s">
        <v>135</v>
      </c>
      <c r="E391" s="263" t="s">
        <v>1</v>
      </c>
      <c r="F391" s="264" t="s">
        <v>138</v>
      </c>
      <c r="G391" s="262"/>
      <c r="H391" s="265">
        <v>2.0600000000000001</v>
      </c>
      <c r="I391" s="266"/>
      <c r="J391" s="262"/>
      <c r="K391" s="262"/>
      <c r="L391" s="267"/>
      <c r="M391" s="268"/>
      <c r="N391" s="269"/>
      <c r="O391" s="269"/>
      <c r="P391" s="269"/>
      <c r="Q391" s="269"/>
      <c r="R391" s="269"/>
      <c r="S391" s="269"/>
      <c r="T391" s="27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1" t="s">
        <v>135</v>
      </c>
      <c r="AU391" s="271" t="s">
        <v>85</v>
      </c>
      <c r="AV391" s="15" t="s">
        <v>133</v>
      </c>
      <c r="AW391" s="15" t="s">
        <v>32</v>
      </c>
      <c r="AX391" s="15" t="s">
        <v>83</v>
      </c>
      <c r="AY391" s="271" t="s">
        <v>126</v>
      </c>
    </row>
    <row r="392" s="2" customFormat="1" ht="37.8" customHeight="1">
      <c r="A392" s="38"/>
      <c r="B392" s="39"/>
      <c r="C392" s="226" t="s">
        <v>518</v>
      </c>
      <c r="D392" s="226" t="s">
        <v>128</v>
      </c>
      <c r="E392" s="227" t="s">
        <v>519</v>
      </c>
      <c r="F392" s="228" t="s">
        <v>520</v>
      </c>
      <c r="G392" s="229" t="s">
        <v>131</v>
      </c>
      <c r="H392" s="230">
        <v>116</v>
      </c>
      <c r="I392" s="231"/>
      <c r="J392" s="232">
        <f>ROUND(I392*H392,2)</f>
        <v>0</v>
      </c>
      <c r="K392" s="228" t="s">
        <v>132</v>
      </c>
      <c r="L392" s="44"/>
      <c r="M392" s="233" t="s">
        <v>1</v>
      </c>
      <c r="N392" s="234" t="s">
        <v>41</v>
      </c>
      <c r="O392" s="91"/>
      <c r="P392" s="235">
        <f>O392*H392</f>
        <v>0</v>
      </c>
      <c r="Q392" s="235">
        <v>0</v>
      </c>
      <c r="R392" s="235">
        <f>Q392*H392</f>
        <v>0</v>
      </c>
      <c r="S392" s="235">
        <v>0</v>
      </c>
      <c r="T392" s="23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7" t="s">
        <v>133</v>
      </c>
      <c r="AT392" s="237" t="s">
        <v>128</v>
      </c>
      <c r="AU392" s="237" t="s">
        <v>85</v>
      </c>
      <c r="AY392" s="17" t="s">
        <v>126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7" t="s">
        <v>83</v>
      </c>
      <c r="BK392" s="238">
        <f>ROUND(I392*H392,2)</f>
        <v>0</v>
      </c>
      <c r="BL392" s="17" t="s">
        <v>133</v>
      </c>
      <c r="BM392" s="237" t="s">
        <v>521</v>
      </c>
    </row>
    <row r="393" s="13" customFormat="1">
      <c r="A393" s="13"/>
      <c r="B393" s="239"/>
      <c r="C393" s="240"/>
      <c r="D393" s="241" t="s">
        <v>135</v>
      </c>
      <c r="E393" s="242" t="s">
        <v>1</v>
      </c>
      <c r="F393" s="243" t="s">
        <v>522</v>
      </c>
      <c r="G393" s="240"/>
      <c r="H393" s="242" t="s">
        <v>1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135</v>
      </c>
      <c r="AU393" s="249" t="s">
        <v>85</v>
      </c>
      <c r="AV393" s="13" t="s">
        <v>83</v>
      </c>
      <c r="AW393" s="13" t="s">
        <v>32</v>
      </c>
      <c r="AX393" s="13" t="s">
        <v>76</v>
      </c>
      <c r="AY393" s="249" t="s">
        <v>126</v>
      </c>
    </row>
    <row r="394" s="14" customFormat="1">
      <c r="A394" s="14"/>
      <c r="B394" s="250"/>
      <c r="C394" s="251"/>
      <c r="D394" s="241" t="s">
        <v>135</v>
      </c>
      <c r="E394" s="252" t="s">
        <v>1</v>
      </c>
      <c r="F394" s="253" t="s">
        <v>471</v>
      </c>
      <c r="G394" s="251"/>
      <c r="H394" s="254">
        <v>116</v>
      </c>
      <c r="I394" s="255"/>
      <c r="J394" s="251"/>
      <c r="K394" s="251"/>
      <c r="L394" s="256"/>
      <c r="M394" s="257"/>
      <c r="N394" s="258"/>
      <c r="O394" s="258"/>
      <c r="P394" s="258"/>
      <c r="Q394" s="258"/>
      <c r="R394" s="258"/>
      <c r="S394" s="258"/>
      <c r="T394" s="25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0" t="s">
        <v>135</v>
      </c>
      <c r="AU394" s="260" t="s">
        <v>85</v>
      </c>
      <c r="AV394" s="14" t="s">
        <v>85</v>
      </c>
      <c r="AW394" s="14" t="s">
        <v>32</v>
      </c>
      <c r="AX394" s="14" t="s">
        <v>76</v>
      </c>
      <c r="AY394" s="260" t="s">
        <v>126</v>
      </c>
    </row>
    <row r="395" s="15" customFormat="1">
      <c r="A395" s="15"/>
      <c r="B395" s="261"/>
      <c r="C395" s="262"/>
      <c r="D395" s="241" t="s">
        <v>135</v>
      </c>
      <c r="E395" s="263" t="s">
        <v>1</v>
      </c>
      <c r="F395" s="264" t="s">
        <v>138</v>
      </c>
      <c r="G395" s="262"/>
      <c r="H395" s="265">
        <v>116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1" t="s">
        <v>135</v>
      </c>
      <c r="AU395" s="271" t="s">
        <v>85</v>
      </c>
      <c r="AV395" s="15" t="s">
        <v>133</v>
      </c>
      <c r="AW395" s="15" t="s">
        <v>32</v>
      </c>
      <c r="AX395" s="15" t="s">
        <v>83</v>
      </c>
      <c r="AY395" s="271" t="s">
        <v>126</v>
      </c>
    </row>
    <row r="396" s="2" customFormat="1" ht="33" customHeight="1">
      <c r="A396" s="38"/>
      <c r="B396" s="39"/>
      <c r="C396" s="226" t="s">
        <v>523</v>
      </c>
      <c r="D396" s="226" t="s">
        <v>128</v>
      </c>
      <c r="E396" s="227" t="s">
        <v>524</v>
      </c>
      <c r="F396" s="228" t="s">
        <v>525</v>
      </c>
      <c r="G396" s="229" t="s">
        <v>131</v>
      </c>
      <c r="H396" s="230">
        <v>83</v>
      </c>
      <c r="I396" s="231"/>
      <c r="J396" s="232">
        <f>ROUND(I396*H396,2)</f>
        <v>0</v>
      </c>
      <c r="K396" s="228" t="s">
        <v>132</v>
      </c>
      <c r="L396" s="44"/>
      <c r="M396" s="233" t="s">
        <v>1</v>
      </c>
      <c r="N396" s="234" t="s">
        <v>41</v>
      </c>
      <c r="O396" s="91"/>
      <c r="P396" s="235">
        <f>O396*H396</f>
        <v>0</v>
      </c>
      <c r="Q396" s="235">
        <v>0.090620000000000006</v>
      </c>
      <c r="R396" s="235">
        <f>Q396*H396</f>
        <v>7.5214600000000003</v>
      </c>
      <c r="S396" s="235">
        <v>0</v>
      </c>
      <c r="T396" s="23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7" t="s">
        <v>133</v>
      </c>
      <c r="AT396" s="237" t="s">
        <v>128</v>
      </c>
      <c r="AU396" s="237" t="s">
        <v>85</v>
      </c>
      <c r="AY396" s="17" t="s">
        <v>126</v>
      </c>
      <c r="BE396" s="238">
        <f>IF(N396="základní",J396,0)</f>
        <v>0</v>
      </c>
      <c r="BF396" s="238">
        <f>IF(N396="snížená",J396,0)</f>
        <v>0</v>
      </c>
      <c r="BG396" s="238">
        <f>IF(N396="zákl. přenesená",J396,0)</f>
        <v>0</v>
      </c>
      <c r="BH396" s="238">
        <f>IF(N396="sníž. přenesená",J396,0)</f>
        <v>0</v>
      </c>
      <c r="BI396" s="238">
        <f>IF(N396="nulová",J396,0)</f>
        <v>0</v>
      </c>
      <c r="BJ396" s="17" t="s">
        <v>83</v>
      </c>
      <c r="BK396" s="238">
        <f>ROUND(I396*H396,2)</f>
        <v>0</v>
      </c>
      <c r="BL396" s="17" t="s">
        <v>133</v>
      </c>
      <c r="BM396" s="237" t="s">
        <v>526</v>
      </c>
    </row>
    <row r="397" s="13" customFormat="1">
      <c r="A397" s="13"/>
      <c r="B397" s="239"/>
      <c r="C397" s="240"/>
      <c r="D397" s="241" t="s">
        <v>135</v>
      </c>
      <c r="E397" s="242" t="s">
        <v>1</v>
      </c>
      <c r="F397" s="243" t="s">
        <v>527</v>
      </c>
      <c r="G397" s="240"/>
      <c r="H397" s="242" t="s">
        <v>1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135</v>
      </c>
      <c r="AU397" s="249" t="s">
        <v>85</v>
      </c>
      <c r="AV397" s="13" t="s">
        <v>83</v>
      </c>
      <c r="AW397" s="13" t="s">
        <v>32</v>
      </c>
      <c r="AX397" s="13" t="s">
        <v>76</v>
      </c>
      <c r="AY397" s="249" t="s">
        <v>126</v>
      </c>
    </row>
    <row r="398" s="14" customFormat="1">
      <c r="A398" s="14"/>
      <c r="B398" s="250"/>
      <c r="C398" s="251"/>
      <c r="D398" s="241" t="s">
        <v>135</v>
      </c>
      <c r="E398" s="252" t="s">
        <v>1</v>
      </c>
      <c r="F398" s="253" t="s">
        <v>461</v>
      </c>
      <c r="G398" s="251"/>
      <c r="H398" s="254">
        <v>83</v>
      </c>
      <c r="I398" s="255"/>
      <c r="J398" s="251"/>
      <c r="K398" s="251"/>
      <c r="L398" s="256"/>
      <c r="M398" s="257"/>
      <c r="N398" s="258"/>
      <c r="O398" s="258"/>
      <c r="P398" s="258"/>
      <c r="Q398" s="258"/>
      <c r="R398" s="258"/>
      <c r="S398" s="258"/>
      <c r="T398" s="25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0" t="s">
        <v>135</v>
      </c>
      <c r="AU398" s="260" t="s">
        <v>85</v>
      </c>
      <c r="AV398" s="14" t="s">
        <v>85</v>
      </c>
      <c r="AW398" s="14" t="s">
        <v>32</v>
      </c>
      <c r="AX398" s="14" t="s">
        <v>76</v>
      </c>
      <c r="AY398" s="260" t="s">
        <v>126</v>
      </c>
    </row>
    <row r="399" s="15" customFormat="1">
      <c r="A399" s="15"/>
      <c r="B399" s="261"/>
      <c r="C399" s="262"/>
      <c r="D399" s="241" t="s">
        <v>135</v>
      </c>
      <c r="E399" s="263" t="s">
        <v>1</v>
      </c>
      <c r="F399" s="264" t="s">
        <v>138</v>
      </c>
      <c r="G399" s="262"/>
      <c r="H399" s="265">
        <v>83</v>
      </c>
      <c r="I399" s="266"/>
      <c r="J399" s="262"/>
      <c r="K399" s="262"/>
      <c r="L399" s="267"/>
      <c r="M399" s="268"/>
      <c r="N399" s="269"/>
      <c r="O399" s="269"/>
      <c r="P399" s="269"/>
      <c r="Q399" s="269"/>
      <c r="R399" s="269"/>
      <c r="S399" s="269"/>
      <c r="T399" s="270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1" t="s">
        <v>135</v>
      </c>
      <c r="AU399" s="271" t="s">
        <v>85</v>
      </c>
      <c r="AV399" s="15" t="s">
        <v>133</v>
      </c>
      <c r="AW399" s="15" t="s">
        <v>32</v>
      </c>
      <c r="AX399" s="15" t="s">
        <v>83</v>
      </c>
      <c r="AY399" s="271" t="s">
        <v>126</v>
      </c>
    </row>
    <row r="400" s="2" customFormat="1" ht="24.15" customHeight="1">
      <c r="A400" s="38"/>
      <c r="B400" s="39"/>
      <c r="C400" s="275" t="s">
        <v>528</v>
      </c>
      <c r="D400" s="275" t="s">
        <v>335</v>
      </c>
      <c r="E400" s="276" t="s">
        <v>529</v>
      </c>
      <c r="F400" s="277" t="s">
        <v>530</v>
      </c>
      <c r="G400" s="278" t="s">
        <v>131</v>
      </c>
      <c r="H400" s="279">
        <v>73.129999999999995</v>
      </c>
      <c r="I400" s="280"/>
      <c r="J400" s="281">
        <f>ROUND(I400*H400,2)</f>
        <v>0</v>
      </c>
      <c r="K400" s="277" t="s">
        <v>132</v>
      </c>
      <c r="L400" s="282"/>
      <c r="M400" s="283" t="s">
        <v>1</v>
      </c>
      <c r="N400" s="284" t="s">
        <v>41</v>
      </c>
      <c r="O400" s="91"/>
      <c r="P400" s="235">
        <f>O400*H400</f>
        <v>0</v>
      </c>
      <c r="Q400" s="235">
        <v>0.17599999999999999</v>
      </c>
      <c r="R400" s="235">
        <f>Q400*H400</f>
        <v>12.870879999999998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177</v>
      </c>
      <c r="AT400" s="237" t="s">
        <v>335</v>
      </c>
      <c r="AU400" s="237" t="s">
        <v>85</v>
      </c>
      <c r="AY400" s="17" t="s">
        <v>126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83</v>
      </c>
      <c r="BK400" s="238">
        <f>ROUND(I400*H400,2)</f>
        <v>0</v>
      </c>
      <c r="BL400" s="17" t="s">
        <v>133</v>
      </c>
      <c r="BM400" s="237" t="s">
        <v>531</v>
      </c>
    </row>
    <row r="401" s="13" customFormat="1">
      <c r="A401" s="13"/>
      <c r="B401" s="239"/>
      <c r="C401" s="240"/>
      <c r="D401" s="241" t="s">
        <v>135</v>
      </c>
      <c r="E401" s="242" t="s">
        <v>1</v>
      </c>
      <c r="F401" s="243" t="s">
        <v>532</v>
      </c>
      <c r="G401" s="240"/>
      <c r="H401" s="242" t="s">
        <v>1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135</v>
      </c>
      <c r="AU401" s="249" t="s">
        <v>85</v>
      </c>
      <c r="AV401" s="13" t="s">
        <v>83</v>
      </c>
      <c r="AW401" s="13" t="s">
        <v>32</v>
      </c>
      <c r="AX401" s="13" t="s">
        <v>76</v>
      </c>
      <c r="AY401" s="249" t="s">
        <v>126</v>
      </c>
    </row>
    <row r="402" s="14" customFormat="1">
      <c r="A402" s="14"/>
      <c r="B402" s="250"/>
      <c r="C402" s="251"/>
      <c r="D402" s="241" t="s">
        <v>135</v>
      </c>
      <c r="E402" s="252" t="s">
        <v>1</v>
      </c>
      <c r="F402" s="253" t="s">
        <v>533</v>
      </c>
      <c r="G402" s="251"/>
      <c r="H402" s="254">
        <v>73.129999999999995</v>
      </c>
      <c r="I402" s="255"/>
      <c r="J402" s="251"/>
      <c r="K402" s="251"/>
      <c r="L402" s="256"/>
      <c r="M402" s="257"/>
      <c r="N402" s="258"/>
      <c r="O402" s="258"/>
      <c r="P402" s="258"/>
      <c r="Q402" s="258"/>
      <c r="R402" s="258"/>
      <c r="S402" s="258"/>
      <c r="T402" s="25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0" t="s">
        <v>135</v>
      </c>
      <c r="AU402" s="260" t="s">
        <v>85</v>
      </c>
      <c r="AV402" s="14" t="s">
        <v>85</v>
      </c>
      <c r="AW402" s="14" t="s">
        <v>32</v>
      </c>
      <c r="AX402" s="14" t="s">
        <v>76</v>
      </c>
      <c r="AY402" s="260" t="s">
        <v>126</v>
      </c>
    </row>
    <row r="403" s="15" customFormat="1">
      <c r="A403" s="15"/>
      <c r="B403" s="261"/>
      <c r="C403" s="262"/>
      <c r="D403" s="241" t="s">
        <v>135</v>
      </c>
      <c r="E403" s="263" t="s">
        <v>1</v>
      </c>
      <c r="F403" s="264" t="s">
        <v>138</v>
      </c>
      <c r="G403" s="262"/>
      <c r="H403" s="265">
        <v>73.129999999999995</v>
      </c>
      <c r="I403" s="266"/>
      <c r="J403" s="262"/>
      <c r="K403" s="262"/>
      <c r="L403" s="267"/>
      <c r="M403" s="268"/>
      <c r="N403" s="269"/>
      <c r="O403" s="269"/>
      <c r="P403" s="269"/>
      <c r="Q403" s="269"/>
      <c r="R403" s="269"/>
      <c r="S403" s="269"/>
      <c r="T403" s="270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1" t="s">
        <v>135</v>
      </c>
      <c r="AU403" s="271" t="s">
        <v>85</v>
      </c>
      <c r="AV403" s="15" t="s">
        <v>133</v>
      </c>
      <c r="AW403" s="15" t="s">
        <v>32</v>
      </c>
      <c r="AX403" s="15" t="s">
        <v>83</v>
      </c>
      <c r="AY403" s="271" t="s">
        <v>126</v>
      </c>
    </row>
    <row r="404" s="2" customFormat="1" ht="24.15" customHeight="1">
      <c r="A404" s="38"/>
      <c r="B404" s="39"/>
      <c r="C404" s="275" t="s">
        <v>534</v>
      </c>
      <c r="D404" s="275" t="s">
        <v>335</v>
      </c>
      <c r="E404" s="276" t="s">
        <v>535</v>
      </c>
      <c r="F404" s="277" t="s">
        <v>536</v>
      </c>
      <c r="G404" s="278" t="s">
        <v>131</v>
      </c>
      <c r="H404" s="279">
        <v>5.1500000000000004</v>
      </c>
      <c r="I404" s="280"/>
      <c r="J404" s="281">
        <f>ROUND(I404*H404,2)</f>
        <v>0</v>
      </c>
      <c r="K404" s="277" t="s">
        <v>132</v>
      </c>
      <c r="L404" s="282"/>
      <c r="M404" s="283" t="s">
        <v>1</v>
      </c>
      <c r="N404" s="284" t="s">
        <v>41</v>
      </c>
      <c r="O404" s="91"/>
      <c r="P404" s="235">
        <f>O404*H404</f>
        <v>0</v>
      </c>
      <c r="Q404" s="235">
        <v>0.17499999999999999</v>
      </c>
      <c r="R404" s="235">
        <f>Q404*H404</f>
        <v>0.90125</v>
      </c>
      <c r="S404" s="235">
        <v>0</v>
      </c>
      <c r="T404" s="23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7" t="s">
        <v>177</v>
      </c>
      <c r="AT404" s="237" t="s">
        <v>335</v>
      </c>
      <c r="AU404" s="237" t="s">
        <v>85</v>
      </c>
      <c r="AY404" s="17" t="s">
        <v>126</v>
      </c>
      <c r="BE404" s="238">
        <f>IF(N404="základní",J404,0)</f>
        <v>0</v>
      </c>
      <c r="BF404" s="238">
        <f>IF(N404="snížená",J404,0)</f>
        <v>0</v>
      </c>
      <c r="BG404" s="238">
        <f>IF(N404="zákl. přenesená",J404,0)</f>
        <v>0</v>
      </c>
      <c r="BH404" s="238">
        <f>IF(N404="sníž. přenesená",J404,0)</f>
        <v>0</v>
      </c>
      <c r="BI404" s="238">
        <f>IF(N404="nulová",J404,0)</f>
        <v>0</v>
      </c>
      <c r="BJ404" s="17" t="s">
        <v>83</v>
      </c>
      <c r="BK404" s="238">
        <f>ROUND(I404*H404,2)</f>
        <v>0</v>
      </c>
      <c r="BL404" s="17" t="s">
        <v>133</v>
      </c>
      <c r="BM404" s="237" t="s">
        <v>537</v>
      </c>
    </row>
    <row r="405" s="13" customFormat="1">
      <c r="A405" s="13"/>
      <c r="B405" s="239"/>
      <c r="C405" s="240"/>
      <c r="D405" s="241" t="s">
        <v>135</v>
      </c>
      <c r="E405" s="242" t="s">
        <v>1</v>
      </c>
      <c r="F405" s="243" t="s">
        <v>538</v>
      </c>
      <c r="G405" s="240"/>
      <c r="H405" s="242" t="s">
        <v>1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135</v>
      </c>
      <c r="AU405" s="249" t="s">
        <v>85</v>
      </c>
      <c r="AV405" s="13" t="s">
        <v>83</v>
      </c>
      <c r="AW405" s="13" t="s">
        <v>32</v>
      </c>
      <c r="AX405" s="13" t="s">
        <v>76</v>
      </c>
      <c r="AY405" s="249" t="s">
        <v>126</v>
      </c>
    </row>
    <row r="406" s="14" customFormat="1">
      <c r="A406" s="14"/>
      <c r="B406" s="250"/>
      <c r="C406" s="251"/>
      <c r="D406" s="241" t="s">
        <v>135</v>
      </c>
      <c r="E406" s="252" t="s">
        <v>1</v>
      </c>
      <c r="F406" s="253" t="s">
        <v>539</v>
      </c>
      <c r="G406" s="251"/>
      <c r="H406" s="254">
        <v>5.1500000000000004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0" t="s">
        <v>135</v>
      </c>
      <c r="AU406" s="260" t="s">
        <v>85</v>
      </c>
      <c r="AV406" s="14" t="s">
        <v>85</v>
      </c>
      <c r="AW406" s="14" t="s">
        <v>32</v>
      </c>
      <c r="AX406" s="14" t="s">
        <v>76</v>
      </c>
      <c r="AY406" s="260" t="s">
        <v>126</v>
      </c>
    </row>
    <row r="407" s="15" customFormat="1">
      <c r="A407" s="15"/>
      <c r="B407" s="261"/>
      <c r="C407" s="262"/>
      <c r="D407" s="241" t="s">
        <v>135</v>
      </c>
      <c r="E407" s="263" t="s">
        <v>1</v>
      </c>
      <c r="F407" s="264" t="s">
        <v>138</v>
      </c>
      <c r="G407" s="262"/>
      <c r="H407" s="265">
        <v>5.1500000000000004</v>
      </c>
      <c r="I407" s="266"/>
      <c r="J407" s="262"/>
      <c r="K407" s="262"/>
      <c r="L407" s="267"/>
      <c r="M407" s="268"/>
      <c r="N407" s="269"/>
      <c r="O407" s="269"/>
      <c r="P407" s="269"/>
      <c r="Q407" s="269"/>
      <c r="R407" s="269"/>
      <c r="S407" s="269"/>
      <c r="T407" s="27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1" t="s">
        <v>135</v>
      </c>
      <c r="AU407" s="271" t="s">
        <v>85</v>
      </c>
      <c r="AV407" s="15" t="s">
        <v>133</v>
      </c>
      <c r="AW407" s="15" t="s">
        <v>32</v>
      </c>
      <c r="AX407" s="15" t="s">
        <v>83</v>
      </c>
      <c r="AY407" s="271" t="s">
        <v>126</v>
      </c>
    </row>
    <row r="408" s="2" customFormat="1" ht="24.15" customHeight="1">
      <c r="A408" s="38"/>
      <c r="B408" s="39"/>
      <c r="C408" s="275" t="s">
        <v>540</v>
      </c>
      <c r="D408" s="275" t="s">
        <v>335</v>
      </c>
      <c r="E408" s="276" t="s">
        <v>541</v>
      </c>
      <c r="F408" s="277" t="s">
        <v>542</v>
      </c>
      <c r="G408" s="278" t="s">
        <v>131</v>
      </c>
      <c r="H408" s="279">
        <v>7.21</v>
      </c>
      <c r="I408" s="280"/>
      <c r="J408" s="281">
        <f>ROUND(I408*H408,2)</f>
        <v>0</v>
      </c>
      <c r="K408" s="277" t="s">
        <v>1</v>
      </c>
      <c r="L408" s="282"/>
      <c r="M408" s="283" t="s">
        <v>1</v>
      </c>
      <c r="N408" s="284" t="s">
        <v>41</v>
      </c>
      <c r="O408" s="91"/>
      <c r="P408" s="235">
        <f>O408*H408</f>
        <v>0</v>
      </c>
      <c r="Q408" s="235">
        <v>0.16300000000000001</v>
      </c>
      <c r="R408" s="235">
        <f>Q408*H408</f>
        <v>1.17523</v>
      </c>
      <c r="S408" s="235">
        <v>0</v>
      </c>
      <c r="T408" s="23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7" t="s">
        <v>177</v>
      </c>
      <c r="AT408" s="237" t="s">
        <v>335</v>
      </c>
      <c r="AU408" s="237" t="s">
        <v>85</v>
      </c>
      <c r="AY408" s="17" t="s">
        <v>126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7" t="s">
        <v>83</v>
      </c>
      <c r="BK408" s="238">
        <f>ROUND(I408*H408,2)</f>
        <v>0</v>
      </c>
      <c r="BL408" s="17" t="s">
        <v>133</v>
      </c>
      <c r="BM408" s="237" t="s">
        <v>543</v>
      </c>
    </row>
    <row r="409" s="13" customFormat="1">
      <c r="A409" s="13"/>
      <c r="B409" s="239"/>
      <c r="C409" s="240"/>
      <c r="D409" s="241" t="s">
        <v>135</v>
      </c>
      <c r="E409" s="242" t="s">
        <v>1</v>
      </c>
      <c r="F409" s="243" t="s">
        <v>544</v>
      </c>
      <c r="G409" s="240"/>
      <c r="H409" s="242" t="s">
        <v>1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135</v>
      </c>
      <c r="AU409" s="249" t="s">
        <v>85</v>
      </c>
      <c r="AV409" s="13" t="s">
        <v>83</v>
      </c>
      <c r="AW409" s="13" t="s">
        <v>32</v>
      </c>
      <c r="AX409" s="13" t="s">
        <v>76</v>
      </c>
      <c r="AY409" s="249" t="s">
        <v>126</v>
      </c>
    </row>
    <row r="410" s="14" customFormat="1">
      <c r="A410" s="14"/>
      <c r="B410" s="250"/>
      <c r="C410" s="251"/>
      <c r="D410" s="241" t="s">
        <v>135</v>
      </c>
      <c r="E410" s="252" t="s">
        <v>1</v>
      </c>
      <c r="F410" s="253" t="s">
        <v>545</v>
      </c>
      <c r="G410" s="251"/>
      <c r="H410" s="254">
        <v>7.21</v>
      </c>
      <c r="I410" s="255"/>
      <c r="J410" s="251"/>
      <c r="K410" s="251"/>
      <c r="L410" s="256"/>
      <c r="M410" s="257"/>
      <c r="N410" s="258"/>
      <c r="O410" s="258"/>
      <c r="P410" s="258"/>
      <c r="Q410" s="258"/>
      <c r="R410" s="258"/>
      <c r="S410" s="258"/>
      <c r="T410" s="25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0" t="s">
        <v>135</v>
      </c>
      <c r="AU410" s="260" t="s">
        <v>85</v>
      </c>
      <c r="AV410" s="14" t="s">
        <v>85</v>
      </c>
      <c r="AW410" s="14" t="s">
        <v>32</v>
      </c>
      <c r="AX410" s="14" t="s">
        <v>76</v>
      </c>
      <c r="AY410" s="260" t="s">
        <v>126</v>
      </c>
    </row>
    <row r="411" s="15" customFormat="1">
      <c r="A411" s="15"/>
      <c r="B411" s="261"/>
      <c r="C411" s="262"/>
      <c r="D411" s="241" t="s">
        <v>135</v>
      </c>
      <c r="E411" s="263" t="s">
        <v>1</v>
      </c>
      <c r="F411" s="264" t="s">
        <v>138</v>
      </c>
      <c r="G411" s="262"/>
      <c r="H411" s="265">
        <v>7.21</v>
      </c>
      <c r="I411" s="266"/>
      <c r="J411" s="262"/>
      <c r="K411" s="262"/>
      <c r="L411" s="267"/>
      <c r="M411" s="268"/>
      <c r="N411" s="269"/>
      <c r="O411" s="269"/>
      <c r="P411" s="269"/>
      <c r="Q411" s="269"/>
      <c r="R411" s="269"/>
      <c r="S411" s="269"/>
      <c r="T411" s="27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1" t="s">
        <v>135</v>
      </c>
      <c r="AU411" s="271" t="s">
        <v>85</v>
      </c>
      <c r="AV411" s="15" t="s">
        <v>133</v>
      </c>
      <c r="AW411" s="15" t="s">
        <v>32</v>
      </c>
      <c r="AX411" s="15" t="s">
        <v>83</v>
      </c>
      <c r="AY411" s="271" t="s">
        <v>126</v>
      </c>
    </row>
    <row r="412" s="2" customFormat="1" ht="37.8" customHeight="1">
      <c r="A412" s="38"/>
      <c r="B412" s="39"/>
      <c r="C412" s="226" t="s">
        <v>546</v>
      </c>
      <c r="D412" s="226" t="s">
        <v>128</v>
      </c>
      <c r="E412" s="227" t="s">
        <v>547</v>
      </c>
      <c r="F412" s="228" t="s">
        <v>548</v>
      </c>
      <c r="G412" s="229" t="s">
        <v>131</v>
      </c>
      <c r="H412" s="230">
        <v>83</v>
      </c>
      <c r="I412" s="231"/>
      <c r="J412" s="232">
        <f>ROUND(I412*H412,2)</f>
        <v>0</v>
      </c>
      <c r="K412" s="228" t="s">
        <v>132</v>
      </c>
      <c r="L412" s="44"/>
      <c r="M412" s="233" t="s">
        <v>1</v>
      </c>
      <c r="N412" s="234" t="s">
        <v>41</v>
      </c>
      <c r="O412" s="91"/>
      <c r="P412" s="235">
        <f>O412*H412</f>
        <v>0</v>
      </c>
      <c r="Q412" s="235">
        <v>0</v>
      </c>
      <c r="R412" s="235">
        <f>Q412*H412</f>
        <v>0</v>
      </c>
      <c r="S412" s="235">
        <v>0</v>
      </c>
      <c r="T412" s="23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7" t="s">
        <v>133</v>
      </c>
      <c r="AT412" s="237" t="s">
        <v>128</v>
      </c>
      <c r="AU412" s="237" t="s">
        <v>85</v>
      </c>
      <c r="AY412" s="17" t="s">
        <v>126</v>
      </c>
      <c r="BE412" s="238">
        <f>IF(N412="základní",J412,0)</f>
        <v>0</v>
      </c>
      <c r="BF412" s="238">
        <f>IF(N412="snížená",J412,0)</f>
        <v>0</v>
      </c>
      <c r="BG412" s="238">
        <f>IF(N412="zákl. přenesená",J412,0)</f>
        <v>0</v>
      </c>
      <c r="BH412" s="238">
        <f>IF(N412="sníž. přenesená",J412,0)</f>
        <v>0</v>
      </c>
      <c r="BI412" s="238">
        <f>IF(N412="nulová",J412,0)</f>
        <v>0</v>
      </c>
      <c r="BJ412" s="17" t="s">
        <v>83</v>
      </c>
      <c r="BK412" s="238">
        <f>ROUND(I412*H412,2)</f>
        <v>0</v>
      </c>
      <c r="BL412" s="17" t="s">
        <v>133</v>
      </c>
      <c r="BM412" s="237" t="s">
        <v>549</v>
      </c>
    </row>
    <row r="413" s="13" customFormat="1">
      <c r="A413" s="13"/>
      <c r="B413" s="239"/>
      <c r="C413" s="240"/>
      <c r="D413" s="241" t="s">
        <v>135</v>
      </c>
      <c r="E413" s="242" t="s">
        <v>1</v>
      </c>
      <c r="F413" s="243" t="s">
        <v>550</v>
      </c>
      <c r="G413" s="240"/>
      <c r="H413" s="242" t="s">
        <v>1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135</v>
      </c>
      <c r="AU413" s="249" t="s">
        <v>85</v>
      </c>
      <c r="AV413" s="13" t="s">
        <v>83</v>
      </c>
      <c r="AW413" s="13" t="s">
        <v>32</v>
      </c>
      <c r="AX413" s="13" t="s">
        <v>76</v>
      </c>
      <c r="AY413" s="249" t="s">
        <v>126</v>
      </c>
    </row>
    <row r="414" s="14" customFormat="1">
      <c r="A414" s="14"/>
      <c r="B414" s="250"/>
      <c r="C414" s="251"/>
      <c r="D414" s="241" t="s">
        <v>135</v>
      </c>
      <c r="E414" s="252" t="s">
        <v>1</v>
      </c>
      <c r="F414" s="253" t="s">
        <v>461</v>
      </c>
      <c r="G414" s="251"/>
      <c r="H414" s="254">
        <v>83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0" t="s">
        <v>135</v>
      </c>
      <c r="AU414" s="260" t="s">
        <v>85</v>
      </c>
      <c r="AV414" s="14" t="s">
        <v>85</v>
      </c>
      <c r="AW414" s="14" t="s">
        <v>32</v>
      </c>
      <c r="AX414" s="14" t="s">
        <v>76</v>
      </c>
      <c r="AY414" s="260" t="s">
        <v>126</v>
      </c>
    </row>
    <row r="415" s="15" customFormat="1">
      <c r="A415" s="15"/>
      <c r="B415" s="261"/>
      <c r="C415" s="262"/>
      <c r="D415" s="241" t="s">
        <v>135</v>
      </c>
      <c r="E415" s="263" t="s">
        <v>1</v>
      </c>
      <c r="F415" s="264" t="s">
        <v>138</v>
      </c>
      <c r="G415" s="262"/>
      <c r="H415" s="265">
        <v>83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1" t="s">
        <v>135</v>
      </c>
      <c r="AU415" s="271" t="s">
        <v>85</v>
      </c>
      <c r="AV415" s="15" t="s">
        <v>133</v>
      </c>
      <c r="AW415" s="15" t="s">
        <v>32</v>
      </c>
      <c r="AX415" s="15" t="s">
        <v>83</v>
      </c>
      <c r="AY415" s="271" t="s">
        <v>126</v>
      </c>
    </row>
    <row r="416" s="2" customFormat="1" ht="33" customHeight="1">
      <c r="A416" s="38"/>
      <c r="B416" s="39"/>
      <c r="C416" s="226" t="s">
        <v>551</v>
      </c>
      <c r="D416" s="226" t="s">
        <v>128</v>
      </c>
      <c r="E416" s="227" t="s">
        <v>552</v>
      </c>
      <c r="F416" s="228" t="s">
        <v>553</v>
      </c>
      <c r="G416" s="229" t="s">
        <v>131</v>
      </c>
      <c r="H416" s="230">
        <v>73</v>
      </c>
      <c r="I416" s="231"/>
      <c r="J416" s="232">
        <f>ROUND(I416*H416,2)</f>
        <v>0</v>
      </c>
      <c r="K416" s="228" t="s">
        <v>132</v>
      </c>
      <c r="L416" s="44"/>
      <c r="M416" s="233" t="s">
        <v>1</v>
      </c>
      <c r="N416" s="234" t="s">
        <v>41</v>
      </c>
      <c r="O416" s="91"/>
      <c r="P416" s="235">
        <f>O416*H416</f>
        <v>0</v>
      </c>
      <c r="Q416" s="235">
        <v>0.11162</v>
      </c>
      <c r="R416" s="235">
        <f>Q416*H416</f>
        <v>8.1482600000000005</v>
      </c>
      <c r="S416" s="235">
        <v>0</v>
      </c>
      <c r="T416" s="23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7" t="s">
        <v>133</v>
      </c>
      <c r="AT416" s="237" t="s">
        <v>128</v>
      </c>
      <c r="AU416" s="237" t="s">
        <v>85</v>
      </c>
      <c r="AY416" s="17" t="s">
        <v>126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7" t="s">
        <v>83</v>
      </c>
      <c r="BK416" s="238">
        <f>ROUND(I416*H416,2)</f>
        <v>0</v>
      </c>
      <c r="BL416" s="17" t="s">
        <v>133</v>
      </c>
      <c r="BM416" s="237" t="s">
        <v>554</v>
      </c>
    </row>
    <row r="417" s="13" customFormat="1">
      <c r="A417" s="13"/>
      <c r="B417" s="239"/>
      <c r="C417" s="240"/>
      <c r="D417" s="241" t="s">
        <v>135</v>
      </c>
      <c r="E417" s="242" t="s">
        <v>1</v>
      </c>
      <c r="F417" s="243" t="s">
        <v>555</v>
      </c>
      <c r="G417" s="240"/>
      <c r="H417" s="242" t="s">
        <v>1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135</v>
      </c>
      <c r="AU417" s="249" t="s">
        <v>85</v>
      </c>
      <c r="AV417" s="13" t="s">
        <v>83</v>
      </c>
      <c r="AW417" s="13" t="s">
        <v>32</v>
      </c>
      <c r="AX417" s="13" t="s">
        <v>76</v>
      </c>
      <c r="AY417" s="249" t="s">
        <v>126</v>
      </c>
    </row>
    <row r="418" s="14" customFormat="1">
      <c r="A418" s="14"/>
      <c r="B418" s="250"/>
      <c r="C418" s="251"/>
      <c r="D418" s="241" t="s">
        <v>135</v>
      </c>
      <c r="E418" s="252" t="s">
        <v>1</v>
      </c>
      <c r="F418" s="253" t="s">
        <v>556</v>
      </c>
      <c r="G418" s="251"/>
      <c r="H418" s="254">
        <v>73</v>
      </c>
      <c r="I418" s="255"/>
      <c r="J418" s="251"/>
      <c r="K418" s="251"/>
      <c r="L418" s="256"/>
      <c r="M418" s="257"/>
      <c r="N418" s="258"/>
      <c r="O418" s="258"/>
      <c r="P418" s="258"/>
      <c r="Q418" s="258"/>
      <c r="R418" s="258"/>
      <c r="S418" s="258"/>
      <c r="T418" s="25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0" t="s">
        <v>135</v>
      </c>
      <c r="AU418" s="260" t="s">
        <v>85</v>
      </c>
      <c r="AV418" s="14" t="s">
        <v>85</v>
      </c>
      <c r="AW418" s="14" t="s">
        <v>32</v>
      </c>
      <c r="AX418" s="14" t="s">
        <v>76</v>
      </c>
      <c r="AY418" s="260" t="s">
        <v>126</v>
      </c>
    </row>
    <row r="419" s="15" customFormat="1">
      <c r="A419" s="15"/>
      <c r="B419" s="261"/>
      <c r="C419" s="262"/>
      <c r="D419" s="241" t="s">
        <v>135</v>
      </c>
      <c r="E419" s="263" t="s">
        <v>1</v>
      </c>
      <c r="F419" s="264" t="s">
        <v>138</v>
      </c>
      <c r="G419" s="262"/>
      <c r="H419" s="265">
        <v>73</v>
      </c>
      <c r="I419" s="266"/>
      <c r="J419" s="262"/>
      <c r="K419" s="262"/>
      <c r="L419" s="267"/>
      <c r="M419" s="268"/>
      <c r="N419" s="269"/>
      <c r="O419" s="269"/>
      <c r="P419" s="269"/>
      <c r="Q419" s="269"/>
      <c r="R419" s="269"/>
      <c r="S419" s="269"/>
      <c r="T419" s="270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1" t="s">
        <v>135</v>
      </c>
      <c r="AU419" s="271" t="s">
        <v>85</v>
      </c>
      <c r="AV419" s="15" t="s">
        <v>133</v>
      </c>
      <c r="AW419" s="15" t="s">
        <v>32</v>
      </c>
      <c r="AX419" s="15" t="s">
        <v>83</v>
      </c>
      <c r="AY419" s="271" t="s">
        <v>126</v>
      </c>
    </row>
    <row r="420" s="2" customFormat="1" ht="24.15" customHeight="1">
      <c r="A420" s="38"/>
      <c r="B420" s="39"/>
      <c r="C420" s="275" t="s">
        <v>557</v>
      </c>
      <c r="D420" s="275" t="s">
        <v>335</v>
      </c>
      <c r="E420" s="276" t="s">
        <v>558</v>
      </c>
      <c r="F420" s="277" t="s">
        <v>559</v>
      </c>
      <c r="G420" s="278" t="s">
        <v>131</v>
      </c>
      <c r="H420" s="279">
        <v>75.189999999999998</v>
      </c>
      <c r="I420" s="280"/>
      <c r="J420" s="281">
        <f>ROUND(I420*H420,2)</f>
        <v>0</v>
      </c>
      <c r="K420" s="277" t="s">
        <v>132</v>
      </c>
      <c r="L420" s="282"/>
      <c r="M420" s="283" t="s">
        <v>1</v>
      </c>
      <c r="N420" s="284" t="s">
        <v>41</v>
      </c>
      <c r="O420" s="91"/>
      <c r="P420" s="235">
        <f>O420*H420</f>
        <v>0</v>
      </c>
      <c r="Q420" s="235">
        <v>0.14499999999999999</v>
      </c>
      <c r="R420" s="235">
        <f>Q420*H420</f>
        <v>10.90255</v>
      </c>
      <c r="S420" s="235">
        <v>0</v>
      </c>
      <c r="T420" s="23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7" t="s">
        <v>177</v>
      </c>
      <c r="AT420" s="237" t="s">
        <v>335</v>
      </c>
      <c r="AU420" s="237" t="s">
        <v>85</v>
      </c>
      <c r="AY420" s="17" t="s">
        <v>126</v>
      </c>
      <c r="BE420" s="238">
        <f>IF(N420="základní",J420,0)</f>
        <v>0</v>
      </c>
      <c r="BF420" s="238">
        <f>IF(N420="snížená",J420,0)</f>
        <v>0</v>
      </c>
      <c r="BG420" s="238">
        <f>IF(N420="zákl. přenesená",J420,0)</f>
        <v>0</v>
      </c>
      <c r="BH420" s="238">
        <f>IF(N420="sníž. přenesená",J420,0)</f>
        <v>0</v>
      </c>
      <c r="BI420" s="238">
        <f>IF(N420="nulová",J420,0)</f>
        <v>0</v>
      </c>
      <c r="BJ420" s="17" t="s">
        <v>83</v>
      </c>
      <c r="BK420" s="238">
        <f>ROUND(I420*H420,2)</f>
        <v>0</v>
      </c>
      <c r="BL420" s="17" t="s">
        <v>133</v>
      </c>
      <c r="BM420" s="237" t="s">
        <v>560</v>
      </c>
    </row>
    <row r="421" s="13" customFormat="1">
      <c r="A421" s="13"/>
      <c r="B421" s="239"/>
      <c r="C421" s="240"/>
      <c r="D421" s="241" t="s">
        <v>135</v>
      </c>
      <c r="E421" s="242" t="s">
        <v>1</v>
      </c>
      <c r="F421" s="243" t="s">
        <v>561</v>
      </c>
      <c r="G421" s="240"/>
      <c r="H421" s="242" t="s">
        <v>1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135</v>
      </c>
      <c r="AU421" s="249" t="s">
        <v>85</v>
      </c>
      <c r="AV421" s="13" t="s">
        <v>83</v>
      </c>
      <c r="AW421" s="13" t="s">
        <v>32</v>
      </c>
      <c r="AX421" s="13" t="s">
        <v>76</v>
      </c>
      <c r="AY421" s="249" t="s">
        <v>126</v>
      </c>
    </row>
    <row r="422" s="14" customFormat="1">
      <c r="A422" s="14"/>
      <c r="B422" s="250"/>
      <c r="C422" s="251"/>
      <c r="D422" s="241" t="s">
        <v>135</v>
      </c>
      <c r="E422" s="252" t="s">
        <v>1</v>
      </c>
      <c r="F422" s="253" t="s">
        <v>562</v>
      </c>
      <c r="G422" s="251"/>
      <c r="H422" s="254">
        <v>75.189999999999998</v>
      </c>
      <c r="I422" s="255"/>
      <c r="J422" s="251"/>
      <c r="K422" s="251"/>
      <c r="L422" s="256"/>
      <c r="M422" s="257"/>
      <c r="N422" s="258"/>
      <c r="O422" s="258"/>
      <c r="P422" s="258"/>
      <c r="Q422" s="258"/>
      <c r="R422" s="258"/>
      <c r="S422" s="258"/>
      <c r="T422" s="25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0" t="s">
        <v>135</v>
      </c>
      <c r="AU422" s="260" t="s">
        <v>85</v>
      </c>
      <c r="AV422" s="14" t="s">
        <v>85</v>
      </c>
      <c r="AW422" s="14" t="s">
        <v>32</v>
      </c>
      <c r="AX422" s="14" t="s">
        <v>76</v>
      </c>
      <c r="AY422" s="260" t="s">
        <v>126</v>
      </c>
    </row>
    <row r="423" s="15" customFormat="1">
      <c r="A423" s="15"/>
      <c r="B423" s="261"/>
      <c r="C423" s="262"/>
      <c r="D423" s="241" t="s">
        <v>135</v>
      </c>
      <c r="E423" s="263" t="s">
        <v>1</v>
      </c>
      <c r="F423" s="264" t="s">
        <v>138</v>
      </c>
      <c r="G423" s="262"/>
      <c r="H423" s="265">
        <v>75.189999999999998</v>
      </c>
      <c r="I423" s="266"/>
      <c r="J423" s="262"/>
      <c r="K423" s="262"/>
      <c r="L423" s="267"/>
      <c r="M423" s="268"/>
      <c r="N423" s="269"/>
      <c r="O423" s="269"/>
      <c r="P423" s="269"/>
      <c r="Q423" s="269"/>
      <c r="R423" s="269"/>
      <c r="S423" s="269"/>
      <c r="T423" s="270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1" t="s">
        <v>135</v>
      </c>
      <c r="AU423" s="271" t="s">
        <v>85</v>
      </c>
      <c r="AV423" s="15" t="s">
        <v>133</v>
      </c>
      <c r="AW423" s="15" t="s">
        <v>32</v>
      </c>
      <c r="AX423" s="15" t="s">
        <v>83</v>
      </c>
      <c r="AY423" s="271" t="s">
        <v>126</v>
      </c>
    </row>
    <row r="424" s="2" customFormat="1" ht="16.5" customHeight="1">
      <c r="A424" s="38"/>
      <c r="B424" s="39"/>
      <c r="C424" s="275" t="s">
        <v>563</v>
      </c>
      <c r="D424" s="275" t="s">
        <v>335</v>
      </c>
      <c r="E424" s="276" t="s">
        <v>564</v>
      </c>
      <c r="F424" s="277" t="s">
        <v>565</v>
      </c>
      <c r="G424" s="278" t="s">
        <v>158</v>
      </c>
      <c r="H424" s="279">
        <v>1.752</v>
      </c>
      <c r="I424" s="280"/>
      <c r="J424" s="281">
        <f>ROUND(I424*H424,2)</f>
        <v>0</v>
      </c>
      <c r="K424" s="277" t="s">
        <v>1</v>
      </c>
      <c r="L424" s="282"/>
      <c r="M424" s="283" t="s">
        <v>1</v>
      </c>
      <c r="N424" s="284" t="s">
        <v>41</v>
      </c>
      <c r="O424" s="91"/>
      <c r="P424" s="235">
        <f>O424*H424</f>
        <v>0</v>
      </c>
      <c r="Q424" s="235">
        <v>0</v>
      </c>
      <c r="R424" s="235">
        <f>Q424*H424</f>
        <v>0</v>
      </c>
      <c r="S424" s="235">
        <v>0</v>
      </c>
      <c r="T424" s="23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7" t="s">
        <v>177</v>
      </c>
      <c r="AT424" s="237" t="s">
        <v>335</v>
      </c>
      <c r="AU424" s="237" t="s">
        <v>85</v>
      </c>
      <c r="AY424" s="17" t="s">
        <v>126</v>
      </c>
      <c r="BE424" s="238">
        <f>IF(N424="základní",J424,0)</f>
        <v>0</v>
      </c>
      <c r="BF424" s="238">
        <f>IF(N424="snížená",J424,0)</f>
        <v>0</v>
      </c>
      <c r="BG424" s="238">
        <f>IF(N424="zákl. přenesená",J424,0)</f>
        <v>0</v>
      </c>
      <c r="BH424" s="238">
        <f>IF(N424="sníž. přenesená",J424,0)</f>
        <v>0</v>
      </c>
      <c r="BI424" s="238">
        <f>IF(N424="nulová",J424,0)</f>
        <v>0</v>
      </c>
      <c r="BJ424" s="17" t="s">
        <v>83</v>
      </c>
      <c r="BK424" s="238">
        <f>ROUND(I424*H424,2)</f>
        <v>0</v>
      </c>
      <c r="BL424" s="17" t="s">
        <v>133</v>
      </c>
      <c r="BM424" s="237" t="s">
        <v>566</v>
      </c>
    </row>
    <row r="425" s="13" customFormat="1">
      <c r="A425" s="13"/>
      <c r="B425" s="239"/>
      <c r="C425" s="240"/>
      <c r="D425" s="241" t="s">
        <v>135</v>
      </c>
      <c r="E425" s="242" t="s">
        <v>1</v>
      </c>
      <c r="F425" s="243" t="s">
        <v>567</v>
      </c>
      <c r="G425" s="240"/>
      <c r="H425" s="242" t="s">
        <v>1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135</v>
      </c>
      <c r="AU425" s="249" t="s">
        <v>85</v>
      </c>
      <c r="AV425" s="13" t="s">
        <v>83</v>
      </c>
      <c r="AW425" s="13" t="s">
        <v>32</v>
      </c>
      <c r="AX425" s="13" t="s">
        <v>76</v>
      </c>
      <c r="AY425" s="249" t="s">
        <v>126</v>
      </c>
    </row>
    <row r="426" s="14" customFormat="1">
      <c r="A426" s="14"/>
      <c r="B426" s="250"/>
      <c r="C426" s="251"/>
      <c r="D426" s="241" t="s">
        <v>135</v>
      </c>
      <c r="E426" s="252" t="s">
        <v>1</v>
      </c>
      <c r="F426" s="253" t="s">
        <v>568</v>
      </c>
      <c r="G426" s="251"/>
      <c r="H426" s="254">
        <v>1.752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0" t="s">
        <v>135</v>
      </c>
      <c r="AU426" s="260" t="s">
        <v>85</v>
      </c>
      <c r="AV426" s="14" t="s">
        <v>85</v>
      </c>
      <c r="AW426" s="14" t="s">
        <v>32</v>
      </c>
      <c r="AX426" s="14" t="s">
        <v>76</v>
      </c>
      <c r="AY426" s="260" t="s">
        <v>126</v>
      </c>
    </row>
    <row r="427" s="15" customFormat="1">
      <c r="A427" s="15"/>
      <c r="B427" s="261"/>
      <c r="C427" s="262"/>
      <c r="D427" s="241" t="s">
        <v>135</v>
      </c>
      <c r="E427" s="263" t="s">
        <v>1</v>
      </c>
      <c r="F427" s="264" t="s">
        <v>138</v>
      </c>
      <c r="G427" s="262"/>
      <c r="H427" s="265">
        <v>1.752</v>
      </c>
      <c r="I427" s="266"/>
      <c r="J427" s="262"/>
      <c r="K427" s="262"/>
      <c r="L427" s="267"/>
      <c r="M427" s="268"/>
      <c r="N427" s="269"/>
      <c r="O427" s="269"/>
      <c r="P427" s="269"/>
      <c r="Q427" s="269"/>
      <c r="R427" s="269"/>
      <c r="S427" s="269"/>
      <c r="T427" s="270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1" t="s">
        <v>135</v>
      </c>
      <c r="AU427" s="271" t="s">
        <v>85</v>
      </c>
      <c r="AV427" s="15" t="s">
        <v>133</v>
      </c>
      <c r="AW427" s="15" t="s">
        <v>32</v>
      </c>
      <c r="AX427" s="15" t="s">
        <v>83</v>
      </c>
      <c r="AY427" s="271" t="s">
        <v>126</v>
      </c>
    </row>
    <row r="428" s="12" customFormat="1" ht="22.8" customHeight="1">
      <c r="A428" s="12"/>
      <c r="B428" s="210"/>
      <c r="C428" s="211"/>
      <c r="D428" s="212" t="s">
        <v>75</v>
      </c>
      <c r="E428" s="224" t="s">
        <v>177</v>
      </c>
      <c r="F428" s="224" t="s">
        <v>569</v>
      </c>
      <c r="G428" s="211"/>
      <c r="H428" s="211"/>
      <c r="I428" s="214"/>
      <c r="J428" s="225">
        <f>BK428</f>
        <v>0</v>
      </c>
      <c r="K428" s="211"/>
      <c r="L428" s="216"/>
      <c r="M428" s="217"/>
      <c r="N428" s="218"/>
      <c r="O428" s="218"/>
      <c r="P428" s="219">
        <f>SUM(P429:P472)</f>
        <v>0</v>
      </c>
      <c r="Q428" s="218"/>
      <c r="R428" s="219">
        <f>SUM(R429:R472)</f>
        <v>2.5071780000000001</v>
      </c>
      <c r="S428" s="218"/>
      <c r="T428" s="220">
        <f>SUM(T429:T472)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21" t="s">
        <v>83</v>
      </c>
      <c r="AT428" s="222" t="s">
        <v>75</v>
      </c>
      <c r="AU428" s="222" t="s">
        <v>83</v>
      </c>
      <c r="AY428" s="221" t="s">
        <v>126</v>
      </c>
      <c r="BK428" s="223">
        <f>SUM(BK429:BK472)</f>
        <v>0</v>
      </c>
    </row>
    <row r="429" s="2" customFormat="1" ht="16.5" customHeight="1">
      <c r="A429" s="38"/>
      <c r="B429" s="39"/>
      <c r="C429" s="226" t="s">
        <v>570</v>
      </c>
      <c r="D429" s="226" t="s">
        <v>128</v>
      </c>
      <c r="E429" s="227" t="s">
        <v>571</v>
      </c>
      <c r="F429" s="228" t="s">
        <v>572</v>
      </c>
      <c r="G429" s="229" t="s">
        <v>172</v>
      </c>
      <c r="H429" s="230">
        <v>3</v>
      </c>
      <c r="I429" s="231"/>
      <c r="J429" s="232">
        <f>ROUND(I429*H429,2)</f>
        <v>0</v>
      </c>
      <c r="K429" s="228" t="s">
        <v>1</v>
      </c>
      <c r="L429" s="44"/>
      <c r="M429" s="233" t="s">
        <v>1</v>
      </c>
      <c r="N429" s="234" t="s">
        <v>41</v>
      </c>
      <c r="O429" s="91"/>
      <c r="P429" s="235">
        <f>O429*H429</f>
        <v>0</v>
      </c>
      <c r="Q429" s="235">
        <v>0</v>
      </c>
      <c r="R429" s="235">
        <f>Q429*H429</f>
        <v>0</v>
      </c>
      <c r="S429" s="235">
        <v>0</v>
      </c>
      <c r="T429" s="23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133</v>
      </c>
      <c r="AT429" s="237" t="s">
        <v>128</v>
      </c>
      <c r="AU429" s="237" t="s">
        <v>85</v>
      </c>
      <c r="AY429" s="17" t="s">
        <v>126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7" t="s">
        <v>83</v>
      </c>
      <c r="BK429" s="238">
        <f>ROUND(I429*H429,2)</f>
        <v>0</v>
      </c>
      <c r="BL429" s="17" t="s">
        <v>133</v>
      </c>
      <c r="BM429" s="237" t="s">
        <v>573</v>
      </c>
    </row>
    <row r="430" s="13" customFormat="1">
      <c r="A430" s="13"/>
      <c r="B430" s="239"/>
      <c r="C430" s="240"/>
      <c r="D430" s="241" t="s">
        <v>135</v>
      </c>
      <c r="E430" s="242" t="s">
        <v>1</v>
      </c>
      <c r="F430" s="243" t="s">
        <v>574</v>
      </c>
      <c r="G430" s="240"/>
      <c r="H430" s="242" t="s">
        <v>1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9" t="s">
        <v>135</v>
      </c>
      <c r="AU430" s="249" t="s">
        <v>85</v>
      </c>
      <c r="AV430" s="13" t="s">
        <v>83</v>
      </c>
      <c r="AW430" s="13" t="s">
        <v>32</v>
      </c>
      <c r="AX430" s="13" t="s">
        <v>76</v>
      </c>
      <c r="AY430" s="249" t="s">
        <v>126</v>
      </c>
    </row>
    <row r="431" s="14" customFormat="1">
      <c r="A431" s="14"/>
      <c r="B431" s="250"/>
      <c r="C431" s="251"/>
      <c r="D431" s="241" t="s">
        <v>135</v>
      </c>
      <c r="E431" s="252" t="s">
        <v>1</v>
      </c>
      <c r="F431" s="253" t="s">
        <v>144</v>
      </c>
      <c r="G431" s="251"/>
      <c r="H431" s="254">
        <v>3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0" t="s">
        <v>135</v>
      </c>
      <c r="AU431" s="260" t="s">
        <v>85</v>
      </c>
      <c r="AV431" s="14" t="s">
        <v>85</v>
      </c>
      <c r="AW431" s="14" t="s">
        <v>32</v>
      </c>
      <c r="AX431" s="14" t="s">
        <v>76</v>
      </c>
      <c r="AY431" s="260" t="s">
        <v>126</v>
      </c>
    </row>
    <row r="432" s="15" customFormat="1">
      <c r="A432" s="15"/>
      <c r="B432" s="261"/>
      <c r="C432" s="262"/>
      <c r="D432" s="241" t="s">
        <v>135</v>
      </c>
      <c r="E432" s="263" t="s">
        <v>1</v>
      </c>
      <c r="F432" s="264" t="s">
        <v>138</v>
      </c>
      <c r="G432" s="262"/>
      <c r="H432" s="265">
        <v>3</v>
      </c>
      <c r="I432" s="266"/>
      <c r="J432" s="262"/>
      <c r="K432" s="262"/>
      <c r="L432" s="267"/>
      <c r="M432" s="268"/>
      <c r="N432" s="269"/>
      <c r="O432" s="269"/>
      <c r="P432" s="269"/>
      <c r="Q432" s="269"/>
      <c r="R432" s="269"/>
      <c r="S432" s="269"/>
      <c r="T432" s="27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1" t="s">
        <v>135</v>
      </c>
      <c r="AU432" s="271" t="s">
        <v>85</v>
      </c>
      <c r="AV432" s="15" t="s">
        <v>133</v>
      </c>
      <c r="AW432" s="15" t="s">
        <v>32</v>
      </c>
      <c r="AX432" s="15" t="s">
        <v>83</v>
      </c>
      <c r="AY432" s="271" t="s">
        <v>126</v>
      </c>
    </row>
    <row r="433" s="2" customFormat="1" ht="24.15" customHeight="1">
      <c r="A433" s="38"/>
      <c r="B433" s="39"/>
      <c r="C433" s="226" t="s">
        <v>575</v>
      </c>
      <c r="D433" s="226" t="s">
        <v>128</v>
      </c>
      <c r="E433" s="227" t="s">
        <v>576</v>
      </c>
      <c r="F433" s="228" t="s">
        <v>577</v>
      </c>
      <c r="G433" s="229" t="s">
        <v>578</v>
      </c>
      <c r="H433" s="230">
        <v>10</v>
      </c>
      <c r="I433" s="231"/>
      <c r="J433" s="232">
        <f>ROUND(I433*H433,2)</f>
        <v>0</v>
      </c>
      <c r="K433" s="228" t="s">
        <v>132</v>
      </c>
      <c r="L433" s="44"/>
      <c r="M433" s="233" t="s">
        <v>1</v>
      </c>
      <c r="N433" s="234" t="s">
        <v>41</v>
      </c>
      <c r="O433" s="91"/>
      <c r="P433" s="235">
        <f>O433*H433</f>
        <v>0</v>
      </c>
      <c r="Q433" s="235">
        <v>1.0000000000000001E-05</v>
      </c>
      <c r="R433" s="235">
        <f>Q433*H433</f>
        <v>0.00010000000000000001</v>
      </c>
      <c r="S433" s="235">
        <v>0</v>
      </c>
      <c r="T433" s="23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7" t="s">
        <v>133</v>
      </c>
      <c r="AT433" s="237" t="s">
        <v>128</v>
      </c>
      <c r="AU433" s="237" t="s">
        <v>85</v>
      </c>
      <c r="AY433" s="17" t="s">
        <v>126</v>
      </c>
      <c r="BE433" s="238">
        <f>IF(N433="základní",J433,0)</f>
        <v>0</v>
      </c>
      <c r="BF433" s="238">
        <f>IF(N433="snížená",J433,0)</f>
        <v>0</v>
      </c>
      <c r="BG433" s="238">
        <f>IF(N433="zákl. přenesená",J433,0)</f>
        <v>0</v>
      </c>
      <c r="BH433" s="238">
        <f>IF(N433="sníž. přenesená",J433,0)</f>
        <v>0</v>
      </c>
      <c r="BI433" s="238">
        <f>IF(N433="nulová",J433,0)</f>
        <v>0</v>
      </c>
      <c r="BJ433" s="17" t="s">
        <v>83</v>
      </c>
      <c r="BK433" s="238">
        <f>ROUND(I433*H433,2)</f>
        <v>0</v>
      </c>
      <c r="BL433" s="17" t="s">
        <v>133</v>
      </c>
      <c r="BM433" s="237" t="s">
        <v>579</v>
      </c>
    </row>
    <row r="434" s="13" customFormat="1">
      <c r="A434" s="13"/>
      <c r="B434" s="239"/>
      <c r="C434" s="240"/>
      <c r="D434" s="241" t="s">
        <v>135</v>
      </c>
      <c r="E434" s="242" t="s">
        <v>1</v>
      </c>
      <c r="F434" s="243" t="s">
        <v>421</v>
      </c>
      <c r="G434" s="240"/>
      <c r="H434" s="242" t="s">
        <v>1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135</v>
      </c>
      <c r="AU434" s="249" t="s">
        <v>85</v>
      </c>
      <c r="AV434" s="13" t="s">
        <v>83</v>
      </c>
      <c r="AW434" s="13" t="s">
        <v>32</v>
      </c>
      <c r="AX434" s="13" t="s">
        <v>76</v>
      </c>
      <c r="AY434" s="249" t="s">
        <v>126</v>
      </c>
    </row>
    <row r="435" s="14" customFormat="1">
      <c r="A435" s="14"/>
      <c r="B435" s="250"/>
      <c r="C435" s="251"/>
      <c r="D435" s="241" t="s">
        <v>135</v>
      </c>
      <c r="E435" s="252" t="s">
        <v>1</v>
      </c>
      <c r="F435" s="253" t="s">
        <v>580</v>
      </c>
      <c r="G435" s="251"/>
      <c r="H435" s="254">
        <v>10</v>
      </c>
      <c r="I435" s="255"/>
      <c r="J435" s="251"/>
      <c r="K435" s="251"/>
      <c r="L435" s="256"/>
      <c r="M435" s="257"/>
      <c r="N435" s="258"/>
      <c r="O435" s="258"/>
      <c r="P435" s="258"/>
      <c r="Q435" s="258"/>
      <c r="R435" s="258"/>
      <c r="S435" s="258"/>
      <c r="T435" s="25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0" t="s">
        <v>135</v>
      </c>
      <c r="AU435" s="260" t="s">
        <v>85</v>
      </c>
      <c r="AV435" s="14" t="s">
        <v>85</v>
      </c>
      <c r="AW435" s="14" t="s">
        <v>32</v>
      </c>
      <c r="AX435" s="14" t="s">
        <v>76</v>
      </c>
      <c r="AY435" s="260" t="s">
        <v>126</v>
      </c>
    </row>
    <row r="436" s="15" customFormat="1">
      <c r="A436" s="15"/>
      <c r="B436" s="261"/>
      <c r="C436" s="262"/>
      <c r="D436" s="241" t="s">
        <v>135</v>
      </c>
      <c r="E436" s="263" t="s">
        <v>1</v>
      </c>
      <c r="F436" s="264" t="s">
        <v>138</v>
      </c>
      <c r="G436" s="262"/>
      <c r="H436" s="265">
        <v>10</v>
      </c>
      <c r="I436" s="266"/>
      <c r="J436" s="262"/>
      <c r="K436" s="262"/>
      <c r="L436" s="267"/>
      <c r="M436" s="268"/>
      <c r="N436" s="269"/>
      <c r="O436" s="269"/>
      <c r="P436" s="269"/>
      <c r="Q436" s="269"/>
      <c r="R436" s="269"/>
      <c r="S436" s="269"/>
      <c r="T436" s="270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1" t="s">
        <v>135</v>
      </c>
      <c r="AU436" s="271" t="s">
        <v>85</v>
      </c>
      <c r="AV436" s="15" t="s">
        <v>133</v>
      </c>
      <c r="AW436" s="15" t="s">
        <v>32</v>
      </c>
      <c r="AX436" s="15" t="s">
        <v>83</v>
      </c>
      <c r="AY436" s="271" t="s">
        <v>126</v>
      </c>
    </row>
    <row r="437" s="2" customFormat="1" ht="24.15" customHeight="1">
      <c r="A437" s="38"/>
      <c r="B437" s="39"/>
      <c r="C437" s="275" t="s">
        <v>581</v>
      </c>
      <c r="D437" s="275" t="s">
        <v>335</v>
      </c>
      <c r="E437" s="276" t="s">
        <v>582</v>
      </c>
      <c r="F437" s="277" t="s">
        <v>583</v>
      </c>
      <c r="G437" s="278" t="s">
        <v>578</v>
      </c>
      <c r="H437" s="279">
        <v>10.300000000000001</v>
      </c>
      <c r="I437" s="280"/>
      <c r="J437" s="281">
        <f>ROUND(I437*H437,2)</f>
        <v>0</v>
      </c>
      <c r="K437" s="277" t="s">
        <v>132</v>
      </c>
      <c r="L437" s="282"/>
      <c r="M437" s="283" t="s">
        <v>1</v>
      </c>
      <c r="N437" s="284" t="s">
        <v>41</v>
      </c>
      <c r="O437" s="91"/>
      <c r="P437" s="235">
        <f>O437*H437</f>
        <v>0</v>
      </c>
      <c r="Q437" s="235">
        <v>0.0042599999999999999</v>
      </c>
      <c r="R437" s="235">
        <f>Q437*H437</f>
        <v>0.043878</v>
      </c>
      <c r="S437" s="235">
        <v>0</v>
      </c>
      <c r="T437" s="236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7" t="s">
        <v>177</v>
      </c>
      <c r="AT437" s="237" t="s">
        <v>335</v>
      </c>
      <c r="AU437" s="237" t="s">
        <v>85</v>
      </c>
      <c r="AY437" s="17" t="s">
        <v>126</v>
      </c>
      <c r="BE437" s="238">
        <f>IF(N437="základní",J437,0)</f>
        <v>0</v>
      </c>
      <c r="BF437" s="238">
        <f>IF(N437="snížená",J437,0)</f>
        <v>0</v>
      </c>
      <c r="BG437" s="238">
        <f>IF(N437="zákl. přenesená",J437,0)</f>
        <v>0</v>
      </c>
      <c r="BH437" s="238">
        <f>IF(N437="sníž. přenesená",J437,0)</f>
        <v>0</v>
      </c>
      <c r="BI437" s="238">
        <f>IF(N437="nulová",J437,0)</f>
        <v>0</v>
      </c>
      <c r="BJ437" s="17" t="s">
        <v>83</v>
      </c>
      <c r="BK437" s="238">
        <f>ROUND(I437*H437,2)</f>
        <v>0</v>
      </c>
      <c r="BL437" s="17" t="s">
        <v>133</v>
      </c>
      <c r="BM437" s="237" t="s">
        <v>584</v>
      </c>
    </row>
    <row r="438" s="13" customFormat="1">
      <c r="A438" s="13"/>
      <c r="B438" s="239"/>
      <c r="C438" s="240"/>
      <c r="D438" s="241" t="s">
        <v>135</v>
      </c>
      <c r="E438" s="242" t="s">
        <v>1</v>
      </c>
      <c r="F438" s="243" t="s">
        <v>585</v>
      </c>
      <c r="G438" s="240"/>
      <c r="H438" s="242" t="s">
        <v>1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135</v>
      </c>
      <c r="AU438" s="249" t="s">
        <v>85</v>
      </c>
      <c r="AV438" s="13" t="s">
        <v>83</v>
      </c>
      <c r="AW438" s="13" t="s">
        <v>32</v>
      </c>
      <c r="AX438" s="13" t="s">
        <v>76</v>
      </c>
      <c r="AY438" s="249" t="s">
        <v>126</v>
      </c>
    </row>
    <row r="439" s="14" customFormat="1">
      <c r="A439" s="14"/>
      <c r="B439" s="250"/>
      <c r="C439" s="251"/>
      <c r="D439" s="241" t="s">
        <v>135</v>
      </c>
      <c r="E439" s="252" t="s">
        <v>1</v>
      </c>
      <c r="F439" s="253" t="s">
        <v>586</v>
      </c>
      <c r="G439" s="251"/>
      <c r="H439" s="254">
        <v>10.300000000000001</v>
      </c>
      <c r="I439" s="255"/>
      <c r="J439" s="251"/>
      <c r="K439" s="251"/>
      <c r="L439" s="256"/>
      <c r="M439" s="257"/>
      <c r="N439" s="258"/>
      <c r="O439" s="258"/>
      <c r="P439" s="258"/>
      <c r="Q439" s="258"/>
      <c r="R439" s="258"/>
      <c r="S439" s="258"/>
      <c r="T439" s="25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0" t="s">
        <v>135</v>
      </c>
      <c r="AU439" s="260" t="s">
        <v>85</v>
      </c>
      <c r="AV439" s="14" t="s">
        <v>85</v>
      </c>
      <c r="AW439" s="14" t="s">
        <v>32</v>
      </c>
      <c r="AX439" s="14" t="s">
        <v>76</v>
      </c>
      <c r="AY439" s="260" t="s">
        <v>126</v>
      </c>
    </row>
    <row r="440" s="15" customFormat="1">
      <c r="A440" s="15"/>
      <c r="B440" s="261"/>
      <c r="C440" s="262"/>
      <c r="D440" s="241" t="s">
        <v>135</v>
      </c>
      <c r="E440" s="263" t="s">
        <v>1</v>
      </c>
      <c r="F440" s="264" t="s">
        <v>138</v>
      </c>
      <c r="G440" s="262"/>
      <c r="H440" s="265">
        <v>10.300000000000001</v>
      </c>
      <c r="I440" s="266"/>
      <c r="J440" s="262"/>
      <c r="K440" s="262"/>
      <c r="L440" s="267"/>
      <c r="M440" s="268"/>
      <c r="N440" s="269"/>
      <c r="O440" s="269"/>
      <c r="P440" s="269"/>
      <c r="Q440" s="269"/>
      <c r="R440" s="269"/>
      <c r="S440" s="269"/>
      <c r="T440" s="27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1" t="s">
        <v>135</v>
      </c>
      <c r="AU440" s="271" t="s">
        <v>85</v>
      </c>
      <c r="AV440" s="15" t="s">
        <v>133</v>
      </c>
      <c r="AW440" s="15" t="s">
        <v>32</v>
      </c>
      <c r="AX440" s="15" t="s">
        <v>83</v>
      </c>
      <c r="AY440" s="271" t="s">
        <v>126</v>
      </c>
    </row>
    <row r="441" s="2" customFormat="1" ht="24.15" customHeight="1">
      <c r="A441" s="38"/>
      <c r="B441" s="39"/>
      <c r="C441" s="226" t="s">
        <v>587</v>
      </c>
      <c r="D441" s="226" t="s">
        <v>128</v>
      </c>
      <c r="E441" s="227" t="s">
        <v>588</v>
      </c>
      <c r="F441" s="228" t="s">
        <v>589</v>
      </c>
      <c r="G441" s="229" t="s">
        <v>172</v>
      </c>
      <c r="H441" s="230">
        <v>3</v>
      </c>
      <c r="I441" s="231"/>
      <c r="J441" s="232">
        <f>ROUND(I441*H441,2)</f>
        <v>0</v>
      </c>
      <c r="K441" s="228" t="s">
        <v>132</v>
      </c>
      <c r="L441" s="44"/>
      <c r="M441" s="233" t="s">
        <v>1</v>
      </c>
      <c r="N441" s="234" t="s">
        <v>41</v>
      </c>
      <c r="O441" s="91"/>
      <c r="P441" s="235">
        <f>O441*H441</f>
        <v>0</v>
      </c>
      <c r="Q441" s="235">
        <v>0.12526000000000001</v>
      </c>
      <c r="R441" s="235">
        <f>Q441*H441</f>
        <v>0.37578</v>
      </c>
      <c r="S441" s="235">
        <v>0</v>
      </c>
      <c r="T441" s="23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7" t="s">
        <v>133</v>
      </c>
      <c r="AT441" s="237" t="s">
        <v>128</v>
      </c>
      <c r="AU441" s="237" t="s">
        <v>85</v>
      </c>
      <c r="AY441" s="17" t="s">
        <v>126</v>
      </c>
      <c r="BE441" s="238">
        <f>IF(N441="základní",J441,0)</f>
        <v>0</v>
      </c>
      <c r="BF441" s="238">
        <f>IF(N441="snížená",J441,0)</f>
        <v>0</v>
      </c>
      <c r="BG441" s="238">
        <f>IF(N441="zákl. přenesená",J441,0)</f>
        <v>0</v>
      </c>
      <c r="BH441" s="238">
        <f>IF(N441="sníž. přenesená",J441,0)</f>
        <v>0</v>
      </c>
      <c r="BI441" s="238">
        <f>IF(N441="nulová",J441,0)</f>
        <v>0</v>
      </c>
      <c r="BJ441" s="17" t="s">
        <v>83</v>
      </c>
      <c r="BK441" s="238">
        <f>ROUND(I441*H441,2)</f>
        <v>0</v>
      </c>
      <c r="BL441" s="17" t="s">
        <v>133</v>
      </c>
      <c r="BM441" s="237" t="s">
        <v>590</v>
      </c>
    </row>
    <row r="442" s="13" customFormat="1">
      <c r="A442" s="13"/>
      <c r="B442" s="239"/>
      <c r="C442" s="240"/>
      <c r="D442" s="241" t="s">
        <v>135</v>
      </c>
      <c r="E442" s="242" t="s">
        <v>1</v>
      </c>
      <c r="F442" s="243" t="s">
        <v>427</v>
      </c>
      <c r="G442" s="240"/>
      <c r="H442" s="242" t="s">
        <v>1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135</v>
      </c>
      <c r="AU442" s="249" t="s">
        <v>85</v>
      </c>
      <c r="AV442" s="13" t="s">
        <v>83</v>
      </c>
      <c r="AW442" s="13" t="s">
        <v>32</v>
      </c>
      <c r="AX442" s="13" t="s">
        <v>76</v>
      </c>
      <c r="AY442" s="249" t="s">
        <v>126</v>
      </c>
    </row>
    <row r="443" s="14" customFormat="1">
      <c r="A443" s="14"/>
      <c r="B443" s="250"/>
      <c r="C443" s="251"/>
      <c r="D443" s="241" t="s">
        <v>135</v>
      </c>
      <c r="E443" s="252" t="s">
        <v>1</v>
      </c>
      <c r="F443" s="253" t="s">
        <v>144</v>
      </c>
      <c r="G443" s="251"/>
      <c r="H443" s="254">
        <v>3</v>
      </c>
      <c r="I443" s="255"/>
      <c r="J443" s="251"/>
      <c r="K443" s="251"/>
      <c r="L443" s="256"/>
      <c r="M443" s="257"/>
      <c r="N443" s="258"/>
      <c r="O443" s="258"/>
      <c r="P443" s="258"/>
      <c r="Q443" s="258"/>
      <c r="R443" s="258"/>
      <c r="S443" s="258"/>
      <c r="T443" s="25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0" t="s">
        <v>135</v>
      </c>
      <c r="AU443" s="260" t="s">
        <v>85</v>
      </c>
      <c r="AV443" s="14" t="s">
        <v>85</v>
      </c>
      <c r="AW443" s="14" t="s">
        <v>32</v>
      </c>
      <c r="AX443" s="14" t="s">
        <v>76</v>
      </c>
      <c r="AY443" s="260" t="s">
        <v>126</v>
      </c>
    </row>
    <row r="444" s="15" customFormat="1">
      <c r="A444" s="15"/>
      <c r="B444" s="261"/>
      <c r="C444" s="262"/>
      <c r="D444" s="241" t="s">
        <v>135</v>
      </c>
      <c r="E444" s="263" t="s">
        <v>1</v>
      </c>
      <c r="F444" s="264" t="s">
        <v>138</v>
      </c>
      <c r="G444" s="262"/>
      <c r="H444" s="265">
        <v>3</v>
      </c>
      <c r="I444" s="266"/>
      <c r="J444" s="262"/>
      <c r="K444" s="262"/>
      <c r="L444" s="267"/>
      <c r="M444" s="268"/>
      <c r="N444" s="269"/>
      <c r="O444" s="269"/>
      <c r="P444" s="269"/>
      <c r="Q444" s="269"/>
      <c r="R444" s="269"/>
      <c r="S444" s="269"/>
      <c r="T444" s="270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1" t="s">
        <v>135</v>
      </c>
      <c r="AU444" s="271" t="s">
        <v>85</v>
      </c>
      <c r="AV444" s="15" t="s">
        <v>133</v>
      </c>
      <c r="AW444" s="15" t="s">
        <v>32</v>
      </c>
      <c r="AX444" s="15" t="s">
        <v>83</v>
      </c>
      <c r="AY444" s="271" t="s">
        <v>126</v>
      </c>
    </row>
    <row r="445" s="2" customFormat="1" ht="24.15" customHeight="1">
      <c r="A445" s="38"/>
      <c r="B445" s="39"/>
      <c r="C445" s="275" t="s">
        <v>591</v>
      </c>
      <c r="D445" s="275" t="s">
        <v>335</v>
      </c>
      <c r="E445" s="276" t="s">
        <v>592</v>
      </c>
      <c r="F445" s="277" t="s">
        <v>593</v>
      </c>
      <c r="G445" s="278" t="s">
        <v>172</v>
      </c>
      <c r="H445" s="279">
        <v>3</v>
      </c>
      <c r="I445" s="280"/>
      <c r="J445" s="281">
        <f>ROUND(I445*H445,2)</f>
        <v>0</v>
      </c>
      <c r="K445" s="277" t="s">
        <v>132</v>
      </c>
      <c r="L445" s="282"/>
      <c r="M445" s="283" t="s">
        <v>1</v>
      </c>
      <c r="N445" s="284" t="s">
        <v>41</v>
      </c>
      <c r="O445" s="91"/>
      <c r="P445" s="235">
        <f>O445*H445</f>
        <v>0</v>
      </c>
      <c r="Q445" s="235">
        <v>0.071999999999999995</v>
      </c>
      <c r="R445" s="235">
        <f>Q445*H445</f>
        <v>0.21599999999999997</v>
      </c>
      <c r="S445" s="235">
        <v>0</v>
      </c>
      <c r="T445" s="23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7" t="s">
        <v>177</v>
      </c>
      <c r="AT445" s="237" t="s">
        <v>335</v>
      </c>
      <c r="AU445" s="237" t="s">
        <v>85</v>
      </c>
      <c r="AY445" s="17" t="s">
        <v>126</v>
      </c>
      <c r="BE445" s="238">
        <f>IF(N445="základní",J445,0)</f>
        <v>0</v>
      </c>
      <c r="BF445" s="238">
        <f>IF(N445="snížená",J445,0)</f>
        <v>0</v>
      </c>
      <c r="BG445" s="238">
        <f>IF(N445="zákl. přenesená",J445,0)</f>
        <v>0</v>
      </c>
      <c r="BH445" s="238">
        <f>IF(N445="sníž. přenesená",J445,0)</f>
        <v>0</v>
      </c>
      <c r="BI445" s="238">
        <f>IF(N445="nulová",J445,0)</f>
        <v>0</v>
      </c>
      <c r="BJ445" s="17" t="s">
        <v>83</v>
      </c>
      <c r="BK445" s="238">
        <f>ROUND(I445*H445,2)</f>
        <v>0</v>
      </c>
      <c r="BL445" s="17" t="s">
        <v>133</v>
      </c>
      <c r="BM445" s="237" t="s">
        <v>594</v>
      </c>
    </row>
    <row r="446" s="13" customFormat="1">
      <c r="A446" s="13"/>
      <c r="B446" s="239"/>
      <c r="C446" s="240"/>
      <c r="D446" s="241" t="s">
        <v>135</v>
      </c>
      <c r="E446" s="242" t="s">
        <v>1</v>
      </c>
      <c r="F446" s="243" t="s">
        <v>427</v>
      </c>
      <c r="G446" s="240"/>
      <c r="H446" s="242" t="s">
        <v>1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135</v>
      </c>
      <c r="AU446" s="249" t="s">
        <v>85</v>
      </c>
      <c r="AV446" s="13" t="s">
        <v>83</v>
      </c>
      <c r="AW446" s="13" t="s">
        <v>32</v>
      </c>
      <c r="AX446" s="13" t="s">
        <v>76</v>
      </c>
      <c r="AY446" s="249" t="s">
        <v>126</v>
      </c>
    </row>
    <row r="447" s="14" customFormat="1">
      <c r="A447" s="14"/>
      <c r="B447" s="250"/>
      <c r="C447" s="251"/>
      <c r="D447" s="241" t="s">
        <v>135</v>
      </c>
      <c r="E447" s="252" t="s">
        <v>1</v>
      </c>
      <c r="F447" s="253" t="s">
        <v>144</v>
      </c>
      <c r="G447" s="251"/>
      <c r="H447" s="254">
        <v>3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0" t="s">
        <v>135</v>
      </c>
      <c r="AU447" s="260" t="s">
        <v>85</v>
      </c>
      <c r="AV447" s="14" t="s">
        <v>85</v>
      </c>
      <c r="AW447" s="14" t="s">
        <v>32</v>
      </c>
      <c r="AX447" s="14" t="s">
        <v>76</v>
      </c>
      <c r="AY447" s="260" t="s">
        <v>126</v>
      </c>
    </row>
    <row r="448" s="15" customFormat="1">
      <c r="A448" s="15"/>
      <c r="B448" s="261"/>
      <c r="C448" s="262"/>
      <c r="D448" s="241" t="s">
        <v>135</v>
      </c>
      <c r="E448" s="263" t="s">
        <v>1</v>
      </c>
      <c r="F448" s="264" t="s">
        <v>138</v>
      </c>
      <c r="G448" s="262"/>
      <c r="H448" s="265">
        <v>3</v>
      </c>
      <c r="I448" s="266"/>
      <c r="J448" s="262"/>
      <c r="K448" s="262"/>
      <c r="L448" s="267"/>
      <c r="M448" s="268"/>
      <c r="N448" s="269"/>
      <c r="O448" s="269"/>
      <c r="P448" s="269"/>
      <c r="Q448" s="269"/>
      <c r="R448" s="269"/>
      <c r="S448" s="269"/>
      <c r="T448" s="270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1" t="s">
        <v>135</v>
      </c>
      <c r="AU448" s="271" t="s">
        <v>85</v>
      </c>
      <c r="AV448" s="15" t="s">
        <v>133</v>
      </c>
      <c r="AW448" s="15" t="s">
        <v>32</v>
      </c>
      <c r="AX448" s="15" t="s">
        <v>83</v>
      </c>
      <c r="AY448" s="271" t="s">
        <v>126</v>
      </c>
    </row>
    <row r="449" s="2" customFormat="1" ht="21.75" customHeight="1">
      <c r="A449" s="38"/>
      <c r="B449" s="39"/>
      <c r="C449" s="275" t="s">
        <v>595</v>
      </c>
      <c r="D449" s="275" t="s">
        <v>335</v>
      </c>
      <c r="E449" s="276" t="s">
        <v>596</v>
      </c>
      <c r="F449" s="277" t="s">
        <v>597</v>
      </c>
      <c r="G449" s="278" t="s">
        <v>172</v>
      </c>
      <c r="H449" s="279">
        <v>3</v>
      </c>
      <c r="I449" s="280"/>
      <c r="J449" s="281">
        <f>ROUND(I449*H449,2)</f>
        <v>0</v>
      </c>
      <c r="K449" s="277" t="s">
        <v>132</v>
      </c>
      <c r="L449" s="282"/>
      <c r="M449" s="283" t="s">
        <v>1</v>
      </c>
      <c r="N449" s="284" t="s">
        <v>41</v>
      </c>
      <c r="O449" s="91"/>
      <c r="P449" s="235">
        <f>O449*H449</f>
        <v>0</v>
      </c>
      <c r="Q449" s="235">
        <v>0.111</v>
      </c>
      <c r="R449" s="235">
        <f>Q449*H449</f>
        <v>0.33300000000000002</v>
      </c>
      <c r="S449" s="235">
        <v>0</v>
      </c>
      <c r="T449" s="23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7" t="s">
        <v>177</v>
      </c>
      <c r="AT449" s="237" t="s">
        <v>335</v>
      </c>
      <c r="AU449" s="237" t="s">
        <v>85</v>
      </c>
      <c r="AY449" s="17" t="s">
        <v>126</v>
      </c>
      <c r="BE449" s="238">
        <f>IF(N449="základní",J449,0)</f>
        <v>0</v>
      </c>
      <c r="BF449" s="238">
        <f>IF(N449="snížená",J449,0)</f>
        <v>0</v>
      </c>
      <c r="BG449" s="238">
        <f>IF(N449="zákl. přenesená",J449,0)</f>
        <v>0</v>
      </c>
      <c r="BH449" s="238">
        <f>IF(N449="sníž. přenesená",J449,0)</f>
        <v>0</v>
      </c>
      <c r="BI449" s="238">
        <f>IF(N449="nulová",J449,0)</f>
        <v>0</v>
      </c>
      <c r="BJ449" s="17" t="s">
        <v>83</v>
      </c>
      <c r="BK449" s="238">
        <f>ROUND(I449*H449,2)</f>
        <v>0</v>
      </c>
      <c r="BL449" s="17" t="s">
        <v>133</v>
      </c>
      <c r="BM449" s="237" t="s">
        <v>598</v>
      </c>
    </row>
    <row r="450" s="13" customFormat="1">
      <c r="A450" s="13"/>
      <c r="B450" s="239"/>
      <c r="C450" s="240"/>
      <c r="D450" s="241" t="s">
        <v>135</v>
      </c>
      <c r="E450" s="242" t="s">
        <v>1</v>
      </c>
      <c r="F450" s="243" t="s">
        <v>427</v>
      </c>
      <c r="G450" s="240"/>
      <c r="H450" s="242" t="s">
        <v>1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135</v>
      </c>
      <c r="AU450" s="249" t="s">
        <v>85</v>
      </c>
      <c r="AV450" s="13" t="s">
        <v>83</v>
      </c>
      <c r="AW450" s="13" t="s">
        <v>32</v>
      </c>
      <c r="AX450" s="13" t="s">
        <v>76</v>
      </c>
      <c r="AY450" s="249" t="s">
        <v>126</v>
      </c>
    </row>
    <row r="451" s="14" customFormat="1">
      <c r="A451" s="14"/>
      <c r="B451" s="250"/>
      <c r="C451" s="251"/>
      <c r="D451" s="241" t="s">
        <v>135</v>
      </c>
      <c r="E451" s="252" t="s">
        <v>1</v>
      </c>
      <c r="F451" s="253" t="s">
        <v>144</v>
      </c>
      <c r="G451" s="251"/>
      <c r="H451" s="254">
        <v>3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0" t="s">
        <v>135</v>
      </c>
      <c r="AU451" s="260" t="s">
        <v>85</v>
      </c>
      <c r="AV451" s="14" t="s">
        <v>85</v>
      </c>
      <c r="AW451" s="14" t="s">
        <v>32</v>
      </c>
      <c r="AX451" s="14" t="s">
        <v>76</v>
      </c>
      <c r="AY451" s="260" t="s">
        <v>126</v>
      </c>
    </row>
    <row r="452" s="15" customFormat="1">
      <c r="A452" s="15"/>
      <c r="B452" s="261"/>
      <c r="C452" s="262"/>
      <c r="D452" s="241" t="s">
        <v>135</v>
      </c>
      <c r="E452" s="263" t="s">
        <v>1</v>
      </c>
      <c r="F452" s="264" t="s">
        <v>138</v>
      </c>
      <c r="G452" s="262"/>
      <c r="H452" s="265">
        <v>3</v>
      </c>
      <c r="I452" s="266"/>
      <c r="J452" s="262"/>
      <c r="K452" s="262"/>
      <c r="L452" s="267"/>
      <c r="M452" s="268"/>
      <c r="N452" s="269"/>
      <c r="O452" s="269"/>
      <c r="P452" s="269"/>
      <c r="Q452" s="269"/>
      <c r="R452" s="269"/>
      <c r="S452" s="269"/>
      <c r="T452" s="270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1" t="s">
        <v>135</v>
      </c>
      <c r="AU452" s="271" t="s">
        <v>85</v>
      </c>
      <c r="AV452" s="15" t="s">
        <v>133</v>
      </c>
      <c r="AW452" s="15" t="s">
        <v>32</v>
      </c>
      <c r="AX452" s="15" t="s">
        <v>83</v>
      </c>
      <c r="AY452" s="271" t="s">
        <v>126</v>
      </c>
    </row>
    <row r="453" s="2" customFormat="1" ht="24.15" customHeight="1">
      <c r="A453" s="38"/>
      <c r="B453" s="39"/>
      <c r="C453" s="275" t="s">
        <v>599</v>
      </c>
      <c r="D453" s="275" t="s">
        <v>335</v>
      </c>
      <c r="E453" s="276" t="s">
        <v>600</v>
      </c>
      <c r="F453" s="277" t="s">
        <v>601</v>
      </c>
      <c r="G453" s="278" t="s">
        <v>172</v>
      </c>
      <c r="H453" s="279">
        <v>3</v>
      </c>
      <c r="I453" s="280"/>
      <c r="J453" s="281">
        <f>ROUND(I453*H453,2)</f>
        <v>0</v>
      </c>
      <c r="K453" s="277" t="s">
        <v>132</v>
      </c>
      <c r="L453" s="282"/>
      <c r="M453" s="283" t="s">
        <v>1</v>
      </c>
      <c r="N453" s="284" t="s">
        <v>41</v>
      </c>
      <c r="O453" s="91"/>
      <c r="P453" s="235">
        <f>O453*H453</f>
        <v>0</v>
      </c>
      <c r="Q453" s="235">
        <v>0.057000000000000002</v>
      </c>
      <c r="R453" s="235">
        <f>Q453*H453</f>
        <v>0.17100000000000001</v>
      </c>
      <c r="S453" s="235">
        <v>0</v>
      </c>
      <c r="T453" s="23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7" t="s">
        <v>177</v>
      </c>
      <c r="AT453" s="237" t="s">
        <v>335</v>
      </c>
      <c r="AU453" s="237" t="s">
        <v>85</v>
      </c>
      <c r="AY453" s="17" t="s">
        <v>126</v>
      </c>
      <c r="BE453" s="238">
        <f>IF(N453="základní",J453,0)</f>
        <v>0</v>
      </c>
      <c r="BF453" s="238">
        <f>IF(N453="snížená",J453,0)</f>
        <v>0</v>
      </c>
      <c r="BG453" s="238">
        <f>IF(N453="zákl. přenesená",J453,0)</f>
        <v>0</v>
      </c>
      <c r="BH453" s="238">
        <f>IF(N453="sníž. přenesená",J453,0)</f>
        <v>0</v>
      </c>
      <c r="BI453" s="238">
        <f>IF(N453="nulová",J453,0)</f>
        <v>0</v>
      </c>
      <c r="BJ453" s="17" t="s">
        <v>83</v>
      </c>
      <c r="BK453" s="238">
        <f>ROUND(I453*H453,2)</f>
        <v>0</v>
      </c>
      <c r="BL453" s="17" t="s">
        <v>133</v>
      </c>
      <c r="BM453" s="237" t="s">
        <v>602</v>
      </c>
    </row>
    <row r="454" s="13" customFormat="1">
      <c r="A454" s="13"/>
      <c r="B454" s="239"/>
      <c r="C454" s="240"/>
      <c r="D454" s="241" t="s">
        <v>135</v>
      </c>
      <c r="E454" s="242" t="s">
        <v>1</v>
      </c>
      <c r="F454" s="243" t="s">
        <v>427</v>
      </c>
      <c r="G454" s="240"/>
      <c r="H454" s="242" t="s">
        <v>1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135</v>
      </c>
      <c r="AU454" s="249" t="s">
        <v>85</v>
      </c>
      <c r="AV454" s="13" t="s">
        <v>83</v>
      </c>
      <c r="AW454" s="13" t="s">
        <v>32</v>
      </c>
      <c r="AX454" s="13" t="s">
        <v>76</v>
      </c>
      <c r="AY454" s="249" t="s">
        <v>126</v>
      </c>
    </row>
    <row r="455" s="14" customFormat="1">
      <c r="A455" s="14"/>
      <c r="B455" s="250"/>
      <c r="C455" s="251"/>
      <c r="D455" s="241" t="s">
        <v>135</v>
      </c>
      <c r="E455" s="252" t="s">
        <v>1</v>
      </c>
      <c r="F455" s="253" t="s">
        <v>144</v>
      </c>
      <c r="G455" s="251"/>
      <c r="H455" s="254">
        <v>3</v>
      </c>
      <c r="I455" s="255"/>
      <c r="J455" s="251"/>
      <c r="K455" s="251"/>
      <c r="L455" s="256"/>
      <c r="M455" s="257"/>
      <c r="N455" s="258"/>
      <c r="O455" s="258"/>
      <c r="P455" s="258"/>
      <c r="Q455" s="258"/>
      <c r="R455" s="258"/>
      <c r="S455" s="258"/>
      <c r="T455" s="25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0" t="s">
        <v>135</v>
      </c>
      <c r="AU455" s="260" t="s">
        <v>85</v>
      </c>
      <c r="AV455" s="14" t="s">
        <v>85</v>
      </c>
      <c r="AW455" s="14" t="s">
        <v>32</v>
      </c>
      <c r="AX455" s="14" t="s">
        <v>76</v>
      </c>
      <c r="AY455" s="260" t="s">
        <v>126</v>
      </c>
    </row>
    <row r="456" s="15" customFormat="1">
      <c r="A456" s="15"/>
      <c r="B456" s="261"/>
      <c r="C456" s="262"/>
      <c r="D456" s="241" t="s">
        <v>135</v>
      </c>
      <c r="E456" s="263" t="s">
        <v>1</v>
      </c>
      <c r="F456" s="264" t="s">
        <v>138</v>
      </c>
      <c r="G456" s="262"/>
      <c r="H456" s="265">
        <v>3</v>
      </c>
      <c r="I456" s="266"/>
      <c r="J456" s="262"/>
      <c r="K456" s="262"/>
      <c r="L456" s="267"/>
      <c r="M456" s="268"/>
      <c r="N456" s="269"/>
      <c r="O456" s="269"/>
      <c r="P456" s="269"/>
      <c r="Q456" s="269"/>
      <c r="R456" s="269"/>
      <c r="S456" s="269"/>
      <c r="T456" s="270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1" t="s">
        <v>135</v>
      </c>
      <c r="AU456" s="271" t="s">
        <v>85</v>
      </c>
      <c r="AV456" s="15" t="s">
        <v>133</v>
      </c>
      <c r="AW456" s="15" t="s">
        <v>32</v>
      </c>
      <c r="AX456" s="15" t="s">
        <v>83</v>
      </c>
      <c r="AY456" s="271" t="s">
        <v>126</v>
      </c>
    </row>
    <row r="457" s="2" customFormat="1" ht="24.15" customHeight="1">
      <c r="A457" s="38"/>
      <c r="B457" s="39"/>
      <c r="C457" s="275" t="s">
        <v>603</v>
      </c>
      <c r="D457" s="275" t="s">
        <v>335</v>
      </c>
      <c r="E457" s="276" t="s">
        <v>604</v>
      </c>
      <c r="F457" s="277" t="s">
        <v>605</v>
      </c>
      <c r="G457" s="278" t="s">
        <v>172</v>
      </c>
      <c r="H457" s="279">
        <v>3</v>
      </c>
      <c r="I457" s="280"/>
      <c r="J457" s="281">
        <f>ROUND(I457*H457,2)</f>
        <v>0</v>
      </c>
      <c r="K457" s="277" t="s">
        <v>132</v>
      </c>
      <c r="L457" s="282"/>
      <c r="M457" s="283" t="s">
        <v>1</v>
      </c>
      <c r="N457" s="284" t="s">
        <v>41</v>
      </c>
      <c r="O457" s="91"/>
      <c r="P457" s="235">
        <f>O457*H457</f>
        <v>0</v>
      </c>
      <c r="Q457" s="235">
        <v>0.17000000000000001</v>
      </c>
      <c r="R457" s="235">
        <f>Q457*H457</f>
        <v>0.51000000000000001</v>
      </c>
      <c r="S457" s="235">
        <v>0</v>
      </c>
      <c r="T457" s="23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7" t="s">
        <v>177</v>
      </c>
      <c r="AT457" s="237" t="s">
        <v>335</v>
      </c>
      <c r="AU457" s="237" t="s">
        <v>85</v>
      </c>
      <c r="AY457" s="17" t="s">
        <v>126</v>
      </c>
      <c r="BE457" s="238">
        <f>IF(N457="základní",J457,0)</f>
        <v>0</v>
      </c>
      <c r="BF457" s="238">
        <f>IF(N457="snížená",J457,0)</f>
        <v>0</v>
      </c>
      <c r="BG457" s="238">
        <f>IF(N457="zákl. přenesená",J457,0)</f>
        <v>0</v>
      </c>
      <c r="BH457" s="238">
        <f>IF(N457="sníž. přenesená",J457,0)</f>
        <v>0</v>
      </c>
      <c r="BI457" s="238">
        <f>IF(N457="nulová",J457,0)</f>
        <v>0</v>
      </c>
      <c r="BJ457" s="17" t="s">
        <v>83</v>
      </c>
      <c r="BK457" s="238">
        <f>ROUND(I457*H457,2)</f>
        <v>0</v>
      </c>
      <c r="BL457" s="17" t="s">
        <v>133</v>
      </c>
      <c r="BM457" s="237" t="s">
        <v>606</v>
      </c>
    </row>
    <row r="458" s="13" customFormat="1">
      <c r="A458" s="13"/>
      <c r="B458" s="239"/>
      <c r="C458" s="240"/>
      <c r="D458" s="241" t="s">
        <v>135</v>
      </c>
      <c r="E458" s="242" t="s">
        <v>1</v>
      </c>
      <c r="F458" s="243" t="s">
        <v>607</v>
      </c>
      <c r="G458" s="240"/>
      <c r="H458" s="242" t="s">
        <v>1</v>
      </c>
      <c r="I458" s="244"/>
      <c r="J458" s="240"/>
      <c r="K458" s="240"/>
      <c r="L458" s="245"/>
      <c r="M458" s="246"/>
      <c r="N458" s="247"/>
      <c r="O458" s="247"/>
      <c r="P458" s="247"/>
      <c r="Q458" s="247"/>
      <c r="R458" s="247"/>
      <c r="S458" s="247"/>
      <c r="T458" s="24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9" t="s">
        <v>135</v>
      </c>
      <c r="AU458" s="249" t="s">
        <v>85</v>
      </c>
      <c r="AV458" s="13" t="s">
        <v>83</v>
      </c>
      <c r="AW458" s="13" t="s">
        <v>32</v>
      </c>
      <c r="AX458" s="13" t="s">
        <v>76</v>
      </c>
      <c r="AY458" s="249" t="s">
        <v>126</v>
      </c>
    </row>
    <row r="459" s="14" customFormat="1">
      <c r="A459" s="14"/>
      <c r="B459" s="250"/>
      <c r="C459" s="251"/>
      <c r="D459" s="241" t="s">
        <v>135</v>
      </c>
      <c r="E459" s="252" t="s">
        <v>1</v>
      </c>
      <c r="F459" s="253" t="s">
        <v>144</v>
      </c>
      <c r="G459" s="251"/>
      <c r="H459" s="254">
        <v>3</v>
      </c>
      <c r="I459" s="255"/>
      <c r="J459" s="251"/>
      <c r="K459" s="251"/>
      <c r="L459" s="256"/>
      <c r="M459" s="257"/>
      <c r="N459" s="258"/>
      <c r="O459" s="258"/>
      <c r="P459" s="258"/>
      <c r="Q459" s="258"/>
      <c r="R459" s="258"/>
      <c r="S459" s="258"/>
      <c r="T459" s="25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0" t="s">
        <v>135</v>
      </c>
      <c r="AU459" s="260" t="s">
        <v>85</v>
      </c>
      <c r="AV459" s="14" t="s">
        <v>85</v>
      </c>
      <c r="AW459" s="14" t="s">
        <v>32</v>
      </c>
      <c r="AX459" s="14" t="s">
        <v>76</v>
      </c>
      <c r="AY459" s="260" t="s">
        <v>126</v>
      </c>
    </row>
    <row r="460" s="15" customFormat="1">
      <c r="A460" s="15"/>
      <c r="B460" s="261"/>
      <c r="C460" s="262"/>
      <c r="D460" s="241" t="s">
        <v>135</v>
      </c>
      <c r="E460" s="263" t="s">
        <v>1</v>
      </c>
      <c r="F460" s="264" t="s">
        <v>138</v>
      </c>
      <c r="G460" s="262"/>
      <c r="H460" s="265">
        <v>3</v>
      </c>
      <c r="I460" s="266"/>
      <c r="J460" s="262"/>
      <c r="K460" s="262"/>
      <c r="L460" s="267"/>
      <c r="M460" s="268"/>
      <c r="N460" s="269"/>
      <c r="O460" s="269"/>
      <c r="P460" s="269"/>
      <c r="Q460" s="269"/>
      <c r="R460" s="269"/>
      <c r="S460" s="269"/>
      <c r="T460" s="270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1" t="s">
        <v>135</v>
      </c>
      <c r="AU460" s="271" t="s">
        <v>85</v>
      </c>
      <c r="AV460" s="15" t="s">
        <v>133</v>
      </c>
      <c r="AW460" s="15" t="s">
        <v>32</v>
      </c>
      <c r="AX460" s="15" t="s">
        <v>83</v>
      </c>
      <c r="AY460" s="271" t="s">
        <v>126</v>
      </c>
    </row>
    <row r="461" s="2" customFormat="1" ht="24.15" customHeight="1">
      <c r="A461" s="38"/>
      <c r="B461" s="39"/>
      <c r="C461" s="226" t="s">
        <v>608</v>
      </c>
      <c r="D461" s="226" t="s">
        <v>128</v>
      </c>
      <c r="E461" s="227" t="s">
        <v>609</v>
      </c>
      <c r="F461" s="228" t="s">
        <v>610</v>
      </c>
      <c r="G461" s="229" t="s">
        <v>172</v>
      </c>
      <c r="H461" s="230">
        <v>3</v>
      </c>
      <c r="I461" s="231"/>
      <c r="J461" s="232">
        <f>ROUND(I461*H461,2)</f>
        <v>0</v>
      </c>
      <c r="K461" s="228" t="s">
        <v>132</v>
      </c>
      <c r="L461" s="44"/>
      <c r="M461" s="233" t="s">
        <v>1</v>
      </c>
      <c r="N461" s="234" t="s">
        <v>41</v>
      </c>
      <c r="O461" s="91"/>
      <c r="P461" s="235">
        <f>O461*H461</f>
        <v>0</v>
      </c>
      <c r="Q461" s="235">
        <v>0.21734000000000001</v>
      </c>
      <c r="R461" s="235">
        <f>Q461*H461</f>
        <v>0.65202000000000004</v>
      </c>
      <c r="S461" s="235">
        <v>0</v>
      </c>
      <c r="T461" s="23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7" t="s">
        <v>133</v>
      </c>
      <c r="AT461" s="237" t="s">
        <v>128</v>
      </c>
      <c r="AU461" s="237" t="s">
        <v>85</v>
      </c>
      <c r="AY461" s="17" t="s">
        <v>126</v>
      </c>
      <c r="BE461" s="238">
        <f>IF(N461="základní",J461,0)</f>
        <v>0</v>
      </c>
      <c r="BF461" s="238">
        <f>IF(N461="snížená",J461,0)</f>
        <v>0</v>
      </c>
      <c r="BG461" s="238">
        <f>IF(N461="zákl. přenesená",J461,0)</f>
        <v>0</v>
      </c>
      <c r="BH461" s="238">
        <f>IF(N461="sníž. přenesená",J461,0)</f>
        <v>0</v>
      </c>
      <c r="BI461" s="238">
        <f>IF(N461="nulová",J461,0)</f>
        <v>0</v>
      </c>
      <c r="BJ461" s="17" t="s">
        <v>83</v>
      </c>
      <c r="BK461" s="238">
        <f>ROUND(I461*H461,2)</f>
        <v>0</v>
      </c>
      <c r="BL461" s="17" t="s">
        <v>133</v>
      </c>
      <c r="BM461" s="237" t="s">
        <v>611</v>
      </c>
    </row>
    <row r="462" s="13" customFormat="1">
      <c r="A462" s="13"/>
      <c r="B462" s="239"/>
      <c r="C462" s="240"/>
      <c r="D462" s="241" t="s">
        <v>135</v>
      </c>
      <c r="E462" s="242" t="s">
        <v>1</v>
      </c>
      <c r="F462" s="243" t="s">
        <v>612</v>
      </c>
      <c r="G462" s="240"/>
      <c r="H462" s="242" t="s">
        <v>1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9" t="s">
        <v>135</v>
      </c>
      <c r="AU462" s="249" t="s">
        <v>85</v>
      </c>
      <c r="AV462" s="13" t="s">
        <v>83</v>
      </c>
      <c r="AW462" s="13" t="s">
        <v>32</v>
      </c>
      <c r="AX462" s="13" t="s">
        <v>76</v>
      </c>
      <c r="AY462" s="249" t="s">
        <v>126</v>
      </c>
    </row>
    <row r="463" s="14" customFormat="1">
      <c r="A463" s="14"/>
      <c r="B463" s="250"/>
      <c r="C463" s="251"/>
      <c r="D463" s="241" t="s">
        <v>135</v>
      </c>
      <c r="E463" s="252" t="s">
        <v>1</v>
      </c>
      <c r="F463" s="253" t="s">
        <v>144</v>
      </c>
      <c r="G463" s="251"/>
      <c r="H463" s="254">
        <v>3</v>
      </c>
      <c r="I463" s="255"/>
      <c r="J463" s="251"/>
      <c r="K463" s="251"/>
      <c r="L463" s="256"/>
      <c r="M463" s="257"/>
      <c r="N463" s="258"/>
      <c r="O463" s="258"/>
      <c r="P463" s="258"/>
      <c r="Q463" s="258"/>
      <c r="R463" s="258"/>
      <c r="S463" s="258"/>
      <c r="T463" s="25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0" t="s">
        <v>135</v>
      </c>
      <c r="AU463" s="260" t="s">
        <v>85</v>
      </c>
      <c r="AV463" s="14" t="s">
        <v>85</v>
      </c>
      <c r="AW463" s="14" t="s">
        <v>32</v>
      </c>
      <c r="AX463" s="14" t="s">
        <v>76</v>
      </c>
      <c r="AY463" s="260" t="s">
        <v>126</v>
      </c>
    </row>
    <row r="464" s="15" customFormat="1">
      <c r="A464" s="15"/>
      <c r="B464" s="261"/>
      <c r="C464" s="262"/>
      <c r="D464" s="241" t="s">
        <v>135</v>
      </c>
      <c r="E464" s="263" t="s">
        <v>1</v>
      </c>
      <c r="F464" s="264" t="s">
        <v>138</v>
      </c>
      <c r="G464" s="262"/>
      <c r="H464" s="265">
        <v>3</v>
      </c>
      <c r="I464" s="266"/>
      <c r="J464" s="262"/>
      <c r="K464" s="262"/>
      <c r="L464" s="267"/>
      <c r="M464" s="268"/>
      <c r="N464" s="269"/>
      <c r="O464" s="269"/>
      <c r="P464" s="269"/>
      <c r="Q464" s="269"/>
      <c r="R464" s="269"/>
      <c r="S464" s="269"/>
      <c r="T464" s="27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1" t="s">
        <v>135</v>
      </c>
      <c r="AU464" s="271" t="s">
        <v>85</v>
      </c>
      <c r="AV464" s="15" t="s">
        <v>133</v>
      </c>
      <c r="AW464" s="15" t="s">
        <v>32</v>
      </c>
      <c r="AX464" s="15" t="s">
        <v>83</v>
      </c>
      <c r="AY464" s="271" t="s">
        <v>126</v>
      </c>
    </row>
    <row r="465" s="2" customFormat="1" ht="16.5" customHeight="1">
      <c r="A465" s="38"/>
      <c r="B465" s="39"/>
      <c r="C465" s="275" t="s">
        <v>613</v>
      </c>
      <c r="D465" s="275" t="s">
        <v>335</v>
      </c>
      <c r="E465" s="276" t="s">
        <v>614</v>
      </c>
      <c r="F465" s="277" t="s">
        <v>615</v>
      </c>
      <c r="G465" s="278" t="s">
        <v>172</v>
      </c>
      <c r="H465" s="279">
        <v>3</v>
      </c>
      <c r="I465" s="280"/>
      <c r="J465" s="281">
        <f>ROUND(I465*H465,2)</f>
        <v>0</v>
      </c>
      <c r="K465" s="277" t="s">
        <v>132</v>
      </c>
      <c r="L465" s="282"/>
      <c r="M465" s="283" t="s">
        <v>1</v>
      </c>
      <c r="N465" s="284" t="s">
        <v>41</v>
      </c>
      <c r="O465" s="91"/>
      <c r="P465" s="235">
        <f>O465*H465</f>
        <v>0</v>
      </c>
      <c r="Q465" s="235">
        <v>0.059999999999999998</v>
      </c>
      <c r="R465" s="235">
        <f>Q465*H465</f>
        <v>0.17999999999999999</v>
      </c>
      <c r="S465" s="235">
        <v>0</v>
      </c>
      <c r="T465" s="23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7" t="s">
        <v>177</v>
      </c>
      <c r="AT465" s="237" t="s">
        <v>335</v>
      </c>
      <c r="AU465" s="237" t="s">
        <v>85</v>
      </c>
      <c r="AY465" s="17" t="s">
        <v>126</v>
      </c>
      <c r="BE465" s="238">
        <f>IF(N465="základní",J465,0)</f>
        <v>0</v>
      </c>
      <c r="BF465" s="238">
        <f>IF(N465="snížená",J465,0)</f>
        <v>0</v>
      </c>
      <c r="BG465" s="238">
        <f>IF(N465="zákl. přenesená",J465,0)</f>
        <v>0</v>
      </c>
      <c r="BH465" s="238">
        <f>IF(N465="sníž. přenesená",J465,0)</f>
        <v>0</v>
      </c>
      <c r="BI465" s="238">
        <f>IF(N465="nulová",J465,0)</f>
        <v>0</v>
      </c>
      <c r="BJ465" s="17" t="s">
        <v>83</v>
      </c>
      <c r="BK465" s="238">
        <f>ROUND(I465*H465,2)</f>
        <v>0</v>
      </c>
      <c r="BL465" s="17" t="s">
        <v>133</v>
      </c>
      <c r="BM465" s="237" t="s">
        <v>616</v>
      </c>
    </row>
    <row r="466" s="13" customFormat="1">
      <c r="A466" s="13"/>
      <c r="B466" s="239"/>
      <c r="C466" s="240"/>
      <c r="D466" s="241" t="s">
        <v>135</v>
      </c>
      <c r="E466" s="242" t="s">
        <v>1</v>
      </c>
      <c r="F466" s="243" t="s">
        <v>612</v>
      </c>
      <c r="G466" s="240"/>
      <c r="H466" s="242" t="s">
        <v>1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135</v>
      </c>
      <c r="AU466" s="249" t="s">
        <v>85</v>
      </c>
      <c r="AV466" s="13" t="s">
        <v>83</v>
      </c>
      <c r="AW466" s="13" t="s">
        <v>32</v>
      </c>
      <c r="AX466" s="13" t="s">
        <v>76</v>
      </c>
      <c r="AY466" s="249" t="s">
        <v>126</v>
      </c>
    </row>
    <row r="467" s="14" customFormat="1">
      <c r="A467" s="14"/>
      <c r="B467" s="250"/>
      <c r="C467" s="251"/>
      <c r="D467" s="241" t="s">
        <v>135</v>
      </c>
      <c r="E467" s="252" t="s">
        <v>1</v>
      </c>
      <c r="F467" s="253" t="s">
        <v>144</v>
      </c>
      <c r="G467" s="251"/>
      <c r="H467" s="254">
        <v>3</v>
      </c>
      <c r="I467" s="255"/>
      <c r="J467" s="251"/>
      <c r="K467" s="251"/>
      <c r="L467" s="256"/>
      <c r="M467" s="257"/>
      <c r="N467" s="258"/>
      <c r="O467" s="258"/>
      <c r="P467" s="258"/>
      <c r="Q467" s="258"/>
      <c r="R467" s="258"/>
      <c r="S467" s="258"/>
      <c r="T467" s="25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0" t="s">
        <v>135</v>
      </c>
      <c r="AU467" s="260" t="s">
        <v>85</v>
      </c>
      <c r="AV467" s="14" t="s">
        <v>85</v>
      </c>
      <c r="AW467" s="14" t="s">
        <v>32</v>
      </c>
      <c r="AX467" s="14" t="s">
        <v>76</v>
      </c>
      <c r="AY467" s="260" t="s">
        <v>126</v>
      </c>
    </row>
    <row r="468" s="15" customFormat="1">
      <c r="A468" s="15"/>
      <c r="B468" s="261"/>
      <c r="C468" s="262"/>
      <c r="D468" s="241" t="s">
        <v>135</v>
      </c>
      <c r="E468" s="263" t="s">
        <v>1</v>
      </c>
      <c r="F468" s="264" t="s">
        <v>138</v>
      </c>
      <c r="G468" s="262"/>
      <c r="H468" s="265">
        <v>3</v>
      </c>
      <c r="I468" s="266"/>
      <c r="J468" s="262"/>
      <c r="K468" s="262"/>
      <c r="L468" s="267"/>
      <c r="M468" s="268"/>
      <c r="N468" s="269"/>
      <c r="O468" s="269"/>
      <c r="P468" s="269"/>
      <c r="Q468" s="269"/>
      <c r="R468" s="269"/>
      <c r="S468" s="269"/>
      <c r="T468" s="270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1" t="s">
        <v>135</v>
      </c>
      <c r="AU468" s="271" t="s">
        <v>85</v>
      </c>
      <c r="AV468" s="15" t="s">
        <v>133</v>
      </c>
      <c r="AW468" s="15" t="s">
        <v>32</v>
      </c>
      <c r="AX468" s="15" t="s">
        <v>83</v>
      </c>
      <c r="AY468" s="271" t="s">
        <v>126</v>
      </c>
    </row>
    <row r="469" s="2" customFormat="1" ht="21.75" customHeight="1">
      <c r="A469" s="38"/>
      <c r="B469" s="39"/>
      <c r="C469" s="275" t="s">
        <v>617</v>
      </c>
      <c r="D469" s="275" t="s">
        <v>335</v>
      </c>
      <c r="E469" s="276" t="s">
        <v>618</v>
      </c>
      <c r="F469" s="277" t="s">
        <v>619</v>
      </c>
      <c r="G469" s="278" t="s">
        <v>172</v>
      </c>
      <c r="H469" s="279">
        <v>3</v>
      </c>
      <c r="I469" s="280"/>
      <c r="J469" s="281">
        <f>ROUND(I469*H469,2)</f>
        <v>0</v>
      </c>
      <c r="K469" s="277" t="s">
        <v>132</v>
      </c>
      <c r="L469" s="282"/>
      <c r="M469" s="283" t="s">
        <v>1</v>
      </c>
      <c r="N469" s="284" t="s">
        <v>41</v>
      </c>
      <c r="O469" s="91"/>
      <c r="P469" s="235">
        <f>O469*H469</f>
        <v>0</v>
      </c>
      <c r="Q469" s="235">
        <v>0.0085000000000000006</v>
      </c>
      <c r="R469" s="235">
        <f>Q469*H469</f>
        <v>0.025500000000000002</v>
      </c>
      <c r="S469" s="235">
        <v>0</v>
      </c>
      <c r="T469" s="23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7" t="s">
        <v>177</v>
      </c>
      <c r="AT469" s="237" t="s">
        <v>335</v>
      </c>
      <c r="AU469" s="237" t="s">
        <v>85</v>
      </c>
      <c r="AY469" s="17" t="s">
        <v>126</v>
      </c>
      <c r="BE469" s="238">
        <f>IF(N469="základní",J469,0)</f>
        <v>0</v>
      </c>
      <c r="BF469" s="238">
        <f>IF(N469="snížená",J469,0)</f>
        <v>0</v>
      </c>
      <c r="BG469" s="238">
        <f>IF(N469="zákl. přenesená",J469,0)</f>
        <v>0</v>
      </c>
      <c r="BH469" s="238">
        <f>IF(N469="sníž. přenesená",J469,0)</f>
        <v>0</v>
      </c>
      <c r="BI469" s="238">
        <f>IF(N469="nulová",J469,0)</f>
        <v>0</v>
      </c>
      <c r="BJ469" s="17" t="s">
        <v>83</v>
      </c>
      <c r="BK469" s="238">
        <f>ROUND(I469*H469,2)</f>
        <v>0</v>
      </c>
      <c r="BL469" s="17" t="s">
        <v>133</v>
      </c>
      <c r="BM469" s="237" t="s">
        <v>620</v>
      </c>
    </row>
    <row r="470" s="13" customFormat="1">
      <c r="A470" s="13"/>
      <c r="B470" s="239"/>
      <c r="C470" s="240"/>
      <c r="D470" s="241" t="s">
        <v>135</v>
      </c>
      <c r="E470" s="242" t="s">
        <v>1</v>
      </c>
      <c r="F470" s="243" t="s">
        <v>427</v>
      </c>
      <c r="G470" s="240"/>
      <c r="H470" s="242" t="s">
        <v>1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9" t="s">
        <v>135</v>
      </c>
      <c r="AU470" s="249" t="s">
        <v>85</v>
      </c>
      <c r="AV470" s="13" t="s">
        <v>83</v>
      </c>
      <c r="AW470" s="13" t="s">
        <v>32</v>
      </c>
      <c r="AX470" s="13" t="s">
        <v>76</v>
      </c>
      <c r="AY470" s="249" t="s">
        <v>126</v>
      </c>
    </row>
    <row r="471" s="14" customFormat="1">
      <c r="A471" s="14"/>
      <c r="B471" s="250"/>
      <c r="C471" s="251"/>
      <c r="D471" s="241" t="s">
        <v>135</v>
      </c>
      <c r="E471" s="252" t="s">
        <v>1</v>
      </c>
      <c r="F471" s="253" t="s">
        <v>144</v>
      </c>
      <c r="G471" s="251"/>
      <c r="H471" s="254">
        <v>3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0" t="s">
        <v>135</v>
      </c>
      <c r="AU471" s="260" t="s">
        <v>85</v>
      </c>
      <c r="AV471" s="14" t="s">
        <v>85</v>
      </c>
      <c r="AW471" s="14" t="s">
        <v>32</v>
      </c>
      <c r="AX471" s="14" t="s">
        <v>76</v>
      </c>
      <c r="AY471" s="260" t="s">
        <v>126</v>
      </c>
    </row>
    <row r="472" s="15" customFormat="1">
      <c r="A472" s="15"/>
      <c r="B472" s="261"/>
      <c r="C472" s="262"/>
      <c r="D472" s="241" t="s">
        <v>135</v>
      </c>
      <c r="E472" s="263" t="s">
        <v>1</v>
      </c>
      <c r="F472" s="264" t="s">
        <v>138</v>
      </c>
      <c r="G472" s="262"/>
      <c r="H472" s="265">
        <v>3</v>
      </c>
      <c r="I472" s="266"/>
      <c r="J472" s="262"/>
      <c r="K472" s="262"/>
      <c r="L472" s="267"/>
      <c r="M472" s="268"/>
      <c r="N472" s="269"/>
      <c r="O472" s="269"/>
      <c r="P472" s="269"/>
      <c r="Q472" s="269"/>
      <c r="R472" s="269"/>
      <c r="S472" s="269"/>
      <c r="T472" s="270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1" t="s">
        <v>135</v>
      </c>
      <c r="AU472" s="271" t="s">
        <v>85</v>
      </c>
      <c r="AV472" s="15" t="s">
        <v>133</v>
      </c>
      <c r="AW472" s="15" t="s">
        <v>32</v>
      </c>
      <c r="AX472" s="15" t="s">
        <v>83</v>
      </c>
      <c r="AY472" s="271" t="s">
        <v>126</v>
      </c>
    </row>
    <row r="473" s="12" customFormat="1" ht="22.8" customHeight="1">
      <c r="A473" s="12"/>
      <c r="B473" s="210"/>
      <c r="C473" s="211"/>
      <c r="D473" s="212" t="s">
        <v>75</v>
      </c>
      <c r="E473" s="224" t="s">
        <v>167</v>
      </c>
      <c r="F473" s="224" t="s">
        <v>168</v>
      </c>
      <c r="G473" s="211"/>
      <c r="H473" s="211"/>
      <c r="I473" s="214"/>
      <c r="J473" s="225">
        <f>BK473</f>
        <v>0</v>
      </c>
      <c r="K473" s="211"/>
      <c r="L473" s="216"/>
      <c r="M473" s="217"/>
      <c r="N473" s="218"/>
      <c r="O473" s="218"/>
      <c r="P473" s="219">
        <f>SUM(P474:P505)</f>
        <v>0</v>
      </c>
      <c r="Q473" s="218"/>
      <c r="R473" s="219">
        <f>SUM(R474:R505)</f>
        <v>54.614459999999994</v>
      </c>
      <c r="S473" s="218"/>
      <c r="T473" s="220">
        <f>SUM(T474:T505)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1" t="s">
        <v>83</v>
      </c>
      <c r="AT473" s="222" t="s">
        <v>75</v>
      </c>
      <c r="AU473" s="222" t="s">
        <v>83</v>
      </c>
      <c r="AY473" s="221" t="s">
        <v>126</v>
      </c>
      <c r="BK473" s="223">
        <f>SUM(BK474:BK505)</f>
        <v>0</v>
      </c>
    </row>
    <row r="474" s="2" customFormat="1" ht="33" customHeight="1">
      <c r="A474" s="38"/>
      <c r="B474" s="39"/>
      <c r="C474" s="226" t="s">
        <v>621</v>
      </c>
      <c r="D474" s="226" t="s">
        <v>128</v>
      </c>
      <c r="E474" s="227" t="s">
        <v>622</v>
      </c>
      <c r="F474" s="228" t="s">
        <v>623</v>
      </c>
      <c r="G474" s="229" t="s">
        <v>578</v>
      </c>
      <c r="H474" s="230">
        <v>262</v>
      </c>
      <c r="I474" s="231"/>
      <c r="J474" s="232">
        <f>ROUND(I474*H474,2)</f>
        <v>0</v>
      </c>
      <c r="K474" s="228" t="s">
        <v>132</v>
      </c>
      <c r="L474" s="44"/>
      <c r="M474" s="233" t="s">
        <v>1</v>
      </c>
      <c r="N474" s="234" t="s">
        <v>41</v>
      </c>
      <c r="O474" s="91"/>
      <c r="P474" s="235">
        <f>O474*H474</f>
        <v>0</v>
      </c>
      <c r="Q474" s="235">
        <v>0.1295</v>
      </c>
      <c r="R474" s="235">
        <f>Q474*H474</f>
        <v>33.929000000000002</v>
      </c>
      <c r="S474" s="235">
        <v>0</v>
      </c>
      <c r="T474" s="23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7" t="s">
        <v>133</v>
      </c>
      <c r="AT474" s="237" t="s">
        <v>128</v>
      </c>
      <c r="AU474" s="237" t="s">
        <v>85</v>
      </c>
      <c r="AY474" s="17" t="s">
        <v>126</v>
      </c>
      <c r="BE474" s="238">
        <f>IF(N474="základní",J474,0)</f>
        <v>0</v>
      </c>
      <c r="BF474" s="238">
        <f>IF(N474="snížená",J474,0)</f>
        <v>0</v>
      </c>
      <c r="BG474" s="238">
        <f>IF(N474="zákl. přenesená",J474,0)</f>
        <v>0</v>
      </c>
      <c r="BH474" s="238">
        <f>IF(N474="sníž. přenesená",J474,0)</f>
        <v>0</v>
      </c>
      <c r="BI474" s="238">
        <f>IF(N474="nulová",J474,0)</f>
        <v>0</v>
      </c>
      <c r="BJ474" s="17" t="s">
        <v>83</v>
      </c>
      <c r="BK474" s="238">
        <f>ROUND(I474*H474,2)</f>
        <v>0</v>
      </c>
      <c r="BL474" s="17" t="s">
        <v>133</v>
      </c>
      <c r="BM474" s="237" t="s">
        <v>624</v>
      </c>
    </row>
    <row r="475" s="13" customFormat="1">
      <c r="A475" s="13"/>
      <c r="B475" s="239"/>
      <c r="C475" s="240"/>
      <c r="D475" s="241" t="s">
        <v>135</v>
      </c>
      <c r="E475" s="242" t="s">
        <v>1</v>
      </c>
      <c r="F475" s="243" t="s">
        <v>625</v>
      </c>
      <c r="G475" s="240"/>
      <c r="H475" s="242" t="s">
        <v>1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9" t="s">
        <v>135</v>
      </c>
      <c r="AU475" s="249" t="s">
        <v>85</v>
      </c>
      <c r="AV475" s="13" t="s">
        <v>83</v>
      </c>
      <c r="AW475" s="13" t="s">
        <v>32</v>
      </c>
      <c r="AX475" s="13" t="s">
        <v>76</v>
      </c>
      <c r="AY475" s="249" t="s">
        <v>126</v>
      </c>
    </row>
    <row r="476" s="14" customFormat="1">
      <c r="A476" s="14"/>
      <c r="B476" s="250"/>
      <c r="C476" s="251"/>
      <c r="D476" s="241" t="s">
        <v>135</v>
      </c>
      <c r="E476" s="252" t="s">
        <v>1</v>
      </c>
      <c r="F476" s="253" t="s">
        <v>626</v>
      </c>
      <c r="G476" s="251"/>
      <c r="H476" s="254">
        <v>262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0" t="s">
        <v>135</v>
      </c>
      <c r="AU476" s="260" t="s">
        <v>85</v>
      </c>
      <c r="AV476" s="14" t="s">
        <v>85</v>
      </c>
      <c r="AW476" s="14" t="s">
        <v>32</v>
      </c>
      <c r="AX476" s="14" t="s">
        <v>76</v>
      </c>
      <c r="AY476" s="260" t="s">
        <v>126</v>
      </c>
    </row>
    <row r="477" s="15" customFormat="1">
      <c r="A477" s="15"/>
      <c r="B477" s="261"/>
      <c r="C477" s="262"/>
      <c r="D477" s="241" t="s">
        <v>135</v>
      </c>
      <c r="E477" s="263" t="s">
        <v>1</v>
      </c>
      <c r="F477" s="264" t="s">
        <v>138</v>
      </c>
      <c r="G477" s="262"/>
      <c r="H477" s="265">
        <v>262</v>
      </c>
      <c r="I477" s="266"/>
      <c r="J477" s="262"/>
      <c r="K477" s="262"/>
      <c r="L477" s="267"/>
      <c r="M477" s="268"/>
      <c r="N477" s="269"/>
      <c r="O477" s="269"/>
      <c r="P477" s="269"/>
      <c r="Q477" s="269"/>
      <c r="R477" s="269"/>
      <c r="S477" s="269"/>
      <c r="T477" s="270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1" t="s">
        <v>135</v>
      </c>
      <c r="AU477" s="271" t="s">
        <v>85</v>
      </c>
      <c r="AV477" s="15" t="s">
        <v>133</v>
      </c>
      <c r="AW477" s="15" t="s">
        <v>32</v>
      </c>
      <c r="AX477" s="15" t="s">
        <v>83</v>
      </c>
      <c r="AY477" s="271" t="s">
        <v>126</v>
      </c>
    </row>
    <row r="478" s="2" customFormat="1" ht="16.5" customHeight="1">
      <c r="A478" s="38"/>
      <c r="B478" s="39"/>
      <c r="C478" s="275" t="s">
        <v>627</v>
      </c>
      <c r="D478" s="275" t="s">
        <v>335</v>
      </c>
      <c r="E478" s="276" t="s">
        <v>628</v>
      </c>
      <c r="F478" s="277" t="s">
        <v>629</v>
      </c>
      <c r="G478" s="278" t="s">
        <v>578</v>
      </c>
      <c r="H478" s="279">
        <v>267.24000000000001</v>
      </c>
      <c r="I478" s="280"/>
      <c r="J478" s="281">
        <f>ROUND(I478*H478,2)</f>
        <v>0</v>
      </c>
      <c r="K478" s="277" t="s">
        <v>132</v>
      </c>
      <c r="L478" s="282"/>
      <c r="M478" s="283" t="s">
        <v>1</v>
      </c>
      <c r="N478" s="284" t="s">
        <v>41</v>
      </c>
      <c r="O478" s="91"/>
      <c r="P478" s="235">
        <f>O478*H478</f>
        <v>0</v>
      </c>
      <c r="Q478" s="235">
        <v>0.085000000000000006</v>
      </c>
      <c r="R478" s="235">
        <f>Q478*H478</f>
        <v>22.715400000000002</v>
      </c>
      <c r="S478" s="235">
        <v>0</v>
      </c>
      <c r="T478" s="23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7" t="s">
        <v>177</v>
      </c>
      <c r="AT478" s="237" t="s">
        <v>335</v>
      </c>
      <c r="AU478" s="237" t="s">
        <v>85</v>
      </c>
      <c r="AY478" s="17" t="s">
        <v>126</v>
      </c>
      <c r="BE478" s="238">
        <f>IF(N478="základní",J478,0)</f>
        <v>0</v>
      </c>
      <c r="BF478" s="238">
        <f>IF(N478="snížená",J478,0)</f>
        <v>0</v>
      </c>
      <c r="BG478" s="238">
        <f>IF(N478="zákl. přenesená",J478,0)</f>
        <v>0</v>
      </c>
      <c r="BH478" s="238">
        <f>IF(N478="sníž. přenesená",J478,0)</f>
        <v>0</v>
      </c>
      <c r="BI478" s="238">
        <f>IF(N478="nulová",J478,0)</f>
        <v>0</v>
      </c>
      <c r="BJ478" s="17" t="s">
        <v>83</v>
      </c>
      <c r="BK478" s="238">
        <f>ROUND(I478*H478,2)</f>
        <v>0</v>
      </c>
      <c r="BL478" s="17" t="s">
        <v>133</v>
      </c>
      <c r="BM478" s="237" t="s">
        <v>630</v>
      </c>
    </row>
    <row r="479" s="13" customFormat="1">
      <c r="A479" s="13"/>
      <c r="B479" s="239"/>
      <c r="C479" s="240"/>
      <c r="D479" s="241" t="s">
        <v>135</v>
      </c>
      <c r="E479" s="242" t="s">
        <v>1</v>
      </c>
      <c r="F479" s="243" t="s">
        <v>631</v>
      </c>
      <c r="G479" s="240"/>
      <c r="H479" s="242" t="s">
        <v>1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135</v>
      </c>
      <c r="AU479" s="249" t="s">
        <v>85</v>
      </c>
      <c r="AV479" s="13" t="s">
        <v>83</v>
      </c>
      <c r="AW479" s="13" t="s">
        <v>32</v>
      </c>
      <c r="AX479" s="13" t="s">
        <v>76</v>
      </c>
      <c r="AY479" s="249" t="s">
        <v>126</v>
      </c>
    </row>
    <row r="480" s="14" customFormat="1">
      <c r="A480" s="14"/>
      <c r="B480" s="250"/>
      <c r="C480" s="251"/>
      <c r="D480" s="241" t="s">
        <v>135</v>
      </c>
      <c r="E480" s="252" t="s">
        <v>1</v>
      </c>
      <c r="F480" s="253" t="s">
        <v>632</v>
      </c>
      <c r="G480" s="251"/>
      <c r="H480" s="254">
        <v>267.24000000000001</v>
      </c>
      <c r="I480" s="255"/>
      <c r="J480" s="251"/>
      <c r="K480" s="251"/>
      <c r="L480" s="256"/>
      <c r="M480" s="257"/>
      <c r="N480" s="258"/>
      <c r="O480" s="258"/>
      <c r="P480" s="258"/>
      <c r="Q480" s="258"/>
      <c r="R480" s="258"/>
      <c r="S480" s="258"/>
      <c r="T480" s="25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0" t="s">
        <v>135</v>
      </c>
      <c r="AU480" s="260" t="s">
        <v>85</v>
      </c>
      <c r="AV480" s="14" t="s">
        <v>85</v>
      </c>
      <c r="AW480" s="14" t="s">
        <v>32</v>
      </c>
      <c r="AX480" s="14" t="s">
        <v>76</v>
      </c>
      <c r="AY480" s="260" t="s">
        <v>126</v>
      </c>
    </row>
    <row r="481" s="15" customFormat="1">
      <c r="A481" s="15"/>
      <c r="B481" s="261"/>
      <c r="C481" s="262"/>
      <c r="D481" s="241" t="s">
        <v>135</v>
      </c>
      <c r="E481" s="263" t="s">
        <v>1</v>
      </c>
      <c r="F481" s="264" t="s">
        <v>138</v>
      </c>
      <c r="G481" s="262"/>
      <c r="H481" s="265">
        <v>267.24000000000001</v>
      </c>
      <c r="I481" s="266"/>
      <c r="J481" s="262"/>
      <c r="K481" s="262"/>
      <c r="L481" s="267"/>
      <c r="M481" s="268"/>
      <c r="N481" s="269"/>
      <c r="O481" s="269"/>
      <c r="P481" s="269"/>
      <c r="Q481" s="269"/>
      <c r="R481" s="269"/>
      <c r="S481" s="269"/>
      <c r="T481" s="27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1" t="s">
        <v>135</v>
      </c>
      <c r="AU481" s="271" t="s">
        <v>85</v>
      </c>
      <c r="AV481" s="15" t="s">
        <v>133</v>
      </c>
      <c r="AW481" s="15" t="s">
        <v>32</v>
      </c>
      <c r="AX481" s="15" t="s">
        <v>83</v>
      </c>
      <c r="AY481" s="271" t="s">
        <v>126</v>
      </c>
    </row>
    <row r="482" s="2" customFormat="1" ht="24.15" customHeight="1">
      <c r="A482" s="38"/>
      <c r="B482" s="39"/>
      <c r="C482" s="226" t="s">
        <v>633</v>
      </c>
      <c r="D482" s="226" t="s">
        <v>128</v>
      </c>
      <c r="E482" s="227" t="s">
        <v>634</v>
      </c>
      <c r="F482" s="228" t="s">
        <v>635</v>
      </c>
      <c r="G482" s="229" t="s">
        <v>578</v>
      </c>
      <c r="H482" s="230">
        <v>34</v>
      </c>
      <c r="I482" s="231"/>
      <c r="J482" s="232">
        <f>ROUND(I482*H482,2)</f>
        <v>0</v>
      </c>
      <c r="K482" s="228" t="s">
        <v>132</v>
      </c>
      <c r="L482" s="44"/>
      <c r="M482" s="233" t="s">
        <v>1</v>
      </c>
      <c r="N482" s="234" t="s">
        <v>41</v>
      </c>
      <c r="O482" s="91"/>
      <c r="P482" s="235">
        <f>O482*H482</f>
        <v>0</v>
      </c>
      <c r="Q482" s="235">
        <v>0.10095</v>
      </c>
      <c r="R482" s="235">
        <f>Q482*H482</f>
        <v>3.4323000000000001</v>
      </c>
      <c r="S482" s="235">
        <v>0</v>
      </c>
      <c r="T482" s="23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7" t="s">
        <v>133</v>
      </c>
      <c r="AT482" s="237" t="s">
        <v>128</v>
      </c>
      <c r="AU482" s="237" t="s">
        <v>85</v>
      </c>
      <c r="AY482" s="17" t="s">
        <v>126</v>
      </c>
      <c r="BE482" s="238">
        <f>IF(N482="základní",J482,0)</f>
        <v>0</v>
      </c>
      <c r="BF482" s="238">
        <f>IF(N482="snížená",J482,0)</f>
        <v>0</v>
      </c>
      <c r="BG482" s="238">
        <f>IF(N482="zákl. přenesená",J482,0)</f>
        <v>0</v>
      </c>
      <c r="BH482" s="238">
        <f>IF(N482="sníž. přenesená",J482,0)</f>
        <v>0</v>
      </c>
      <c r="BI482" s="238">
        <f>IF(N482="nulová",J482,0)</f>
        <v>0</v>
      </c>
      <c r="BJ482" s="17" t="s">
        <v>83</v>
      </c>
      <c r="BK482" s="238">
        <f>ROUND(I482*H482,2)</f>
        <v>0</v>
      </c>
      <c r="BL482" s="17" t="s">
        <v>133</v>
      </c>
      <c r="BM482" s="237" t="s">
        <v>636</v>
      </c>
    </row>
    <row r="483" s="13" customFormat="1">
      <c r="A483" s="13"/>
      <c r="B483" s="239"/>
      <c r="C483" s="240"/>
      <c r="D483" s="241" t="s">
        <v>135</v>
      </c>
      <c r="E483" s="242" t="s">
        <v>1</v>
      </c>
      <c r="F483" s="243" t="s">
        <v>625</v>
      </c>
      <c r="G483" s="240"/>
      <c r="H483" s="242" t="s">
        <v>1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135</v>
      </c>
      <c r="AU483" s="249" t="s">
        <v>85</v>
      </c>
      <c r="AV483" s="13" t="s">
        <v>83</v>
      </c>
      <c r="AW483" s="13" t="s">
        <v>32</v>
      </c>
      <c r="AX483" s="13" t="s">
        <v>76</v>
      </c>
      <c r="AY483" s="249" t="s">
        <v>126</v>
      </c>
    </row>
    <row r="484" s="14" customFormat="1">
      <c r="A484" s="14"/>
      <c r="B484" s="250"/>
      <c r="C484" s="251"/>
      <c r="D484" s="241" t="s">
        <v>135</v>
      </c>
      <c r="E484" s="252" t="s">
        <v>1</v>
      </c>
      <c r="F484" s="253" t="s">
        <v>637</v>
      </c>
      <c r="G484" s="251"/>
      <c r="H484" s="254">
        <v>34</v>
      </c>
      <c r="I484" s="255"/>
      <c r="J484" s="251"/>
      <c r="K484" s="251"/>
      <c r="L484" s="256"/>
      <c r="M484" s="257"/>
      <c r="N484" s="258"/>
      <c r="O484" s="258"/>
      <c r="P484" s="258"/>
      <c r="Q484" s="258"/>
      <c r="R484" s="258"/>
      <c r="S484" s="258"/>
      <c r="T484" s="25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0" t="s">
        <v>135</v>
      </c>
      <c r="AU484" s="260" t="s">
        <v>85</v>
      </c>
      <c r="AV484" s="14" t="s">
        <v>85</v>
      </c>
      <c r="AW484" s="14" t="s">
        <v>32</v>
      </c>
      <c r="AX484" s="14" t="s">
        <v>76</v>
      </c>
      <c r="AY484" s="260" t="s">
        <v>126</v>
      </c>
    </row>
    <row r="485" s="15" customFormat="1">
      <c r="A485" s="15"/>
      <c r="B485" s="261"/>
      <c r="C485" s="262"/>
      <c r="D485" s="241" t="s">
        <v>135</v>
      </c>
      <c r="E485" s="263" t="s">
        <v>1</v>
      </c>
      <c r="F485" s="264" t="s">
        <v>138</v>
      </c>
      <c r="G485" s="262"/>
      <c r="H485" s="265">
        <v>34</v>
      </c>
      <c r="I485" s="266"/>
      <c r="J485" s="262"/>
      <c r="K485" s="262"/>
      <c r="L485" s="267"/>
      <c r="M485" s="268"/>
      <c r="N485" s="269"/>
      <c r="O485" s="269"/>
      <c r="P485" s="269"/>
      <c r="Q485" s="269"/>
      <c r="R485" s="269"/>
      <c r="S485" s="269"/>
      <c r="T485" s="270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1" t="s">
        <v>135</v>
      </c>
      <c r="AU485" s="271" t="s">
        <v>85</v>
      </c>
      <c r="AV485" s="15" t="s">
        <v>133</v>
      </c>
      <c r="AW485" s="15" t="s">
        <v>32</v>
      </c>
      <c r="AX485" s="15" t="s">
        <v>83</v>
      </c>
      <c r="AY485" s="271" t="s">
        <v>126</v>
      </c>
    </row>
    <row r="486" s="2" customFormat="1" ht="16.5" customHeight="1">
      <c r="A486" s="38"/>
      <c r="B486" s="39"/>
      <c r="C486" s="275" t="s">
        <v>638</v>
      </c>
      <c r="D486" s="275" t="s">
        <v>335</v>
      </c>
      <c r="E486" s="276" t="s">
        <v>639</v>
      </c>
      <c r="F486" s="277" t="s">
        <v>640</v>
      </c>
      <c r="G486" s="278" t="s">
        <v>578</v>
      </c>
      <c r="H486" s="279">
        <v>34.68</v>
      </c>
      <c r="I486" s="280"/>
      <c r="J486" s="281">
        <f>ROUND(I486*H486,2)</f>
        <v>0</v>
      </c>
      <c r="K486" s="277" t="s">
        <v>132</v>
      </c>
      <c r="L486" s="282"/>
      <c r="M486" s="283" t="s">
        <v>1</v>
      </c>
      <c r="N486" s="284" t="s">
        <v>41</v>
      </c>
      <c r="O486" s="91"/>
      <c r="P486" s="235">
        <f>O486*H486</f>
        <v>0</v>
      </c>
      <c r="Q486" s="235">
        <v>0.042999999999999997</v>
      </c>
      <c r="R486" s="235">
        <f>Q486*H486</f>
        <v>1.4912399999999999</v>
      </c>
      <c r="S486" s="235">
        <v>0</v>
      </c>
      <c r="T486" s="23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7" t="s">
        <v>177</v>
      </c>
      <c r="AT486" s="237" t="s">
        <v>335</v>
      </c>
      <c r="AU486" s="237" t="s">
        <v>85</v>
      </c>
      <c r="AY486" s="17" t="s">
        <v>126</v>
      </c>
      <c r="BE486" s="238">
        <f>IF(N486="základní",J486,0)</f>
        <v>0</v>
      </c>
      <c r="BF486" s="238">
        <f>IF(N486="snížená",J486,0)</f>
        <v>0</v>
      </c>
      <c r="BG486" s="238">
        <f>IF(N486="zákl. přenesená",J486,0)</f>
        <v>0</v>
      </c>
      <c r="BH486" s="238">
        <f>IF(N486="sníž. přenesená",J486,0)</f>
        <v>0</v>
      </c>
      <c r="BI486" s="238">
        <f>IF(N486="nulová",J486,0)</f>
        <v>0</v>
      </c>
      <c r="BJ486" s="17" t="s">
        <v>83</v>
      </c>
      <c r="BK486" s="238">
        <f>ROUND(I486*H486,2)</f>
        <v>0</v>
      </c>
      <c r="BL486" s="17" t="s">
        <v>133</v>
      </c>
      <c r="BM486" s="237" t="s">
        <v>641</v>
      </c>
    </row>
    <row r="487" s="13" customFormat="1">
      <c r="A487" s="13"/>
      <c r="B487" s="239"/>
      <c r="C487" s="240"/>
      <c r="D487" s="241" t="s">
        <v>135</v>
      </c>
      <c r="E487" s="242" t="s">
        <v>1</v>
      </c>
      <c r="F487" s="243" t="s">
        <v>631</v>
      </c>
      <c r="G487" s="240"/>
      <c r="H487" s="242" t="s">
        <v>1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135</v>
      </c>
      <c r="AU487" s="249" t="s">
        <v>85</v>
      </c>
      <c r="AV487" s="13" t="s">
        <v>83</v>
      </c>
      <c r="AW487" s="13" t="s">
        <v>32</v>
      </c>
      <c r="AX487" s="13" t="s">
        <v>76</v>
      </c>
      <c r="AY487" s="249" t="s">
        <v>126</v>
      </c>
    </row>
    <row r="488" s="14" customFormat="1">
      <c r="A488" s="14"/>
      <c r="B488" s="250"/>
      <c r="C488" s="251"/>
      <c r="D488" s="241" t="s">
        <v>135</v>
      </c>
      <c r="E488" s="252" t="s">
        <v>1</v>
      </c>
      <c r="F488" s="253" t="s">
        <v>642</v>
      </c>
      <c r="G488" s="251"/>
      <c r="H488" s="254">
        <v>34.68</v>
      </c>
      <c r="I488" s="255"/>
      <c r="J488" s="251"/>
      <c r="K488" s="251"/>
      <c r="L488" s="256"/>
      <c r="M488" s="257"/>
      <c r="N488" s="258"/>
      <c r="O488" s="258"/>
      <c r="P488" s="258"/>
      <c r="Q488" s="258"/>
      <c r="R488" s="258"/>
      <c r="S488" s="258"/>
      <c r="T488" s="25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0" t="s">
        <v>135</v>
      </c>
      <c r="AU488" s="260" t="s">
        <v>85</v>
      </c>
      <c r="AV488" s="14" t="s">
        <v>85</v>
      </c>
      <c r="AW488" s="14" t="s">
        <v>32</v>
      </c>
      <c r="AX488" s="14" t="s">
        <v>76</v>
      </c>
      <c r="AY488" s="260" t="s">
        <v>126</v>
      </c>
    </row>
    <row r="489" s="15" customFormat="1">
      <c r="A489" s="15"/>
      <c r="B489" s="261"/>
      <c r="C489" s="262"/>
      <c r="D489" s="241" t="s">
        <v>135</v>
      </c>
      <c r="E489" s="263" t="s">
        <v>1</v>
      </c>
      <c r="F489" s="264" t="s">
        <v>138</v>
      </c>
      <c r="G489" s="262"/>
      <c r="H489" s="265">
        <v>34.68</v>
      </c>
      <c r="I489" s="266"/>
      <c r="J489" s="262"/>
      <c r="K489" s="262"/>
      <c r="L489" s="267"/>
      <c r="M489" s="268"/>
      <c r="N489" s="269"/>
      <c r="O489" s="269"/>
      <c r="P489" s="269"/>
      <c r="Q489" s="269"/>
      <c r="R489" s="269"/>
      <c r="S489" s="269"/>
      <c r="T489" s="27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1" t="s">
        <v>135</v>
      </c>
      <c r="AU489" s="271" t="s">
        <v>85</v>
      </c>
      <c r="AV489" s="15" t="s">
        <v>133</v>
      </c>
      <c r="AW489" s="15" t="s">
        <v>32</v>
      </c>
      <c r="AX489" s="15" t="s">
        <v>83</v>
      </c>
      <c r="AY489" s="271" t="s">
        <v>126</v>
      </c>
    </row>
    <row r="490" s="2" customFormat="1" ht="24.15" customHeight="1">
      <c r="A490" s="38"/>
      <c r="B490" s="39"/>
      <c r="C490" s="226" t="s">
        <v>643</v>
      </c>
      <c r="D490" s="226" t="s">
        <v>128</v>
      </c>
      <c r="E490" s="227" t="s">
        <v>634</v>
      </c>
      <c r="F490" s="228" t="s">
        <v>635</v>
      </c>
      <c r="G490" s="229" t="s">
        <v>578</v>
      </c>
      <c r="H490" s="230">
        <v>112</v>
      </c>
      <c r="I490" s="231"/>
      <c r="J490" s="232">
        <f>ROUND(I490*H490,2)</f>
        <v>0</v>
      </c>
      <c r="K490" s="228" t="s">
        <v>132</v>
      </c>
      <c r="L490" s="44"/>
      <c r="M490" s="233" t="s">
        <v>1</v>
      </c>
      <c r="N490" s="234" t="s">
        <v>41</v>
      </c>
      <c r="O490" s="91"/>
      <c r="P490" s="235">
        <f>O490*H490</f>
        <v>0</v>
      </c>
      <c r="Q490" s="235">
        <v>0.10095</v>
      </c>
      <c r="R490" s="235">
        <f>Q490*H490</f>
        <v>11.3064</v>
      </c>
      <c r="S490" s="235">
        <v>0</v>
      </c>
      <c r="T490" s="23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7" t="s">
        <v>133</v>
      </c>
      <c r="AT490" s="237" t="s">
        <v>128</v>
      </c>
      <c r="AU490" s="237" t="s">
        <v>85</v>
      </c>
      <c r="AY490" s="17" t="s">
        <v>126</v>
      </c>
      <c r="BE490" s="238">
        <f>IF(N490="základní",J490,0)</f>
        <v>0</v>
      </c>
      <c r="BF490" s="238">
        <f>IF(N490="snížená",J490,0)</f>
        <v>0</v>
      </c>
      <c r="BG490" s="238">
        <f>IF(N490="zákl. přenesená",J490,0)</f>
        <v>0</v>
      </c>
      <c r="BH490" s="238">
        <f>IF(N490="sníž. přenesená",J490,0)</f>
        <v>0</v>
      </c>
      <c r="BI490" s="238">
        <f>IF(N490="nulová",J490,0)</f>
        <v>0</v>
      </c>
      <c r="BJ490" s="17" t="s">
        <v>83</v>
      </c>
      <c r="BK490" s="238">
        <f>ROUND(I490*H490,2)</f>
        <v>0</v>
      </c>
      <c r="BL490" s="17" t="s">
        <v>133</v>
      </c>
      <c r="BM490" s="237" t="s">
        <v>644</v>
      </c>
    </row>
    <row r="491" s="13" customFormat="1">
      <c r="A491" s="13"/>
      <c r="B491" s="239"/>
      <c r="C491" s="240"/>
      <c r="D491" s="241" t="s">
        <v>135</v>
      </c>
      <c r="E491" s="242" t="s">
        <v>1</v>
      </c>
      <c r="F491" s="243" t="s">
        <v>645</v>
      </c>
      <c r="G491" s="240"/>
      <c r="H491" s="242" t="s">
        <v>1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135</v>
      </c>
      <c r="AU491" s="249" t="s">
        <v>85</v>
      </c>
      <c r="AV491" s="13" t="s">
        <v>83</v>
      </c>
      <c r="AW491" s="13" t="s">
        <v>32</v>
      </c>
      <c r="AX491" s="13" t="s">
        <v>76</v>
      </c>
      <c r="AY491" s="249" t="s">
        <v>126</v>
      </c>
    </row>
    <row r="492" s="14" customFormat="1">
      <c r="A492" s="14"/>
      <c r="B492" s="250"/>
      <c r="C492" s="251"/>
      <c r="D492" s="241" t="s">
        <v>135</v>
      </c>
      <c r="E492" s="252" t="s">
        <v>1</v>
      </c>
      <c r="F492" s="253" t="s">
        <v>646</v>
      </c>
      <c r="G492" s="251"/>
      <c r="H492" s="254">
        <v>112</v>
      </c>
      <c r="I492" s="255"/>
      <c r="J492" s="251"/>
      <c r="K492" s="251"/>
      <c r="L492" s="256"/>
      <c r="M492" s="257"/>
      <c r="N492" s="258"/>
      <c r="O492" s="258"/>
      <c r="P492" s="258"/>
      <c r="Q492" s="258"/>
      <c r="R492" s="258"/>
      <c r="S492" s="258"/>
      <c r="T492" s="25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0" t="s">
        <v>135</v>
      </c>
      <c r="AU492" s="260" t="s">
        <v>85</v>
      </c>
      <c r="AV492" s="14" t="s">
        <v>85</v>
      </c>
      <c r="AW492" s="14" t="s">
        <v>32</v>
      </c>
      <c r="AX492" s="14" t="s">
        <v>76</v>
      </c>
      <c r="AY492" s="260" t="s">
        <v>126</v>
      </c>
    </row>
    <row r="493" s="15" customFormat="1">
      <c r="A493" s="15"/>
      <c r="B493" s="261"/>
      <c r="C493" s="262"/>
      <c r="D493" s="241" t="s">
        <v>135</v>
      </c>
      <c r="E493" s="263" t="s">
        <v>1</v>
      </c>
      <c r="F493" s="264" t="s">
        <v>138</v>
      </c>
      <c r="G493" s="262"/>
      <c r="H493" s="265">
        <v>112</v>
      </c>
      <c r="I493" s="266"/>
      <c r="J493" s="262"/>
      <c r="K493" s="262"/>
      <c r="L493" s="267"/>
      <c r="M493" s="268"/>
      <c r="N493" s="269"/>
      <c r="O493" s="269"/>
      <c r="P493" s="269"/>
      <c r="Q493" s="269"/>
      <c r="R493" s="269"/>
      <c r="S493" s="269"/>
      <c r="T493" s="270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71" t="s">
        <v>135</v>
      </c>
      <c r="AU493" s="271" t="s">
        <v>85</v>
      </c>
      <c r="AV493" s="15" t="s">
        <v>133</v>
      </c>
      <c r="AW493" s="15" t="s">
        <v>32</v>
      </c>
      <c r="AX493" s="15" t="s">
        <v>83</v>
      </c>
      <c r="AY493" s="271" t="s">
        <v>126</v>
      </c>
    </row>
    <row r="494" s="2" customFormat="1" ht="16.5" customHeight="1">
      <c r="A494" s="38"/>
      <c r="B494" s="39"/>
      <c r="C494" s="275" t="s">
        <v>647</v>
      </c>
      <c r="D494" s="275" t="s">
        <v>335</v>
      </c>
      <c r="E494" s="276" t="s">
        <v>648</v>
      </c>
      <c r="F494" s="277" t="s">
        <v>649</v>
      </c>
      <c r="G494" s="278" t="s">
        <v>578</v>
      </c>
      <c r="H494" s="279">
        <v>114.24</v>
      </c>
      <c r="I494" s="280"/>
      <c r="J494" s="281">
        <f>ROUND(I494*H494,2)</f>
        <v>0</v>
      </c>
      <c r="K494" s="277" t="s">
        <v>132</v>
      </c>
      <c r="L494" s="282"/>
      <c r="M494" s="283" t="s">
        <v>1</v>
      </c>
      <c r="N494" s="284" t="s">
        <v>41</v>
      </c>
      <c r="O494" s="91"/>
      <c r="P494" s="235">
        <f>O494*H494</f>
        <v>0</v>
      </c>
      <c r="Q494" s="235">
        <v>0.021999999999999999</v>
      </c>
      <c r="R494" s="235">
        <f>Q494*H494</f>
        <v>2.51328</v>
      </c>
      <c r="S494" s="235">
        <v>0</v>
      </c>
      <c r="T494" s="23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7" t="s">
        <v>177</v>
      </c>
      <c r="AT494" s="237" t="s">
        <v>335</v>
      </c>
      <c r="AU494" s="237" t="s">
        <v>85</v>
      </c>
      <c r="AY494" s="17" t="s">
        <v>126</v>
      </c>
      <c r="BE494" s="238">
        <f>IF(N494="základní",J494,0)</f>
        <v>0</v>
      </c>
      <c r="BF494" s="238">
        <f>IF(N494="snížená",J494,0)</f>
        <v>0</v>
      </c>
      <c r="BG494" s="238">
        <f>IF(N494="zákl. přenesená",J494,0)</f>
        <v>0</v>
      </c>
      <c r="BH494" s="238">
        <f>IF(N494="sníž. přenesená",J494,0)</f>
        <v>0</v>
      </c>
      <c r="BI494" s="238">
        <f>IF(N494="nulová",J494,0)</f>
        <v>0</v>
      </c>
      <c r="BJ494" s="17" t="s">
        <v>83</v>
      </c>
      <c r="BK494" s="238">
        <f>ROUND(I494*H494,2)</f>
        <v>0</v>
      </c>
      <c r="BL494" s="17" t="s">
        <v>133</v>
      </c>
      <c r="BM494" s="237" t="s">
        <v>650</v>
      </c>
    </row>
    <row r="495" s="13" customFormat="1">
      <c r="A495" s="13"/>
      <c r="B495" s="239"/>
      <c r="C495" s="240"/>
      <c r="D495" s="241" t="s">
        <v>135</v>
      </c>
      <c r="E495" s="242" t="s">
        <v>1</v>
      </c>
      <c r="F495" s="243" t="s">
        <v>651</v>
      </c>
      <c r="G495" s="240"/>
      <c r="H495" s="242" t="s">
        <v>1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135</v>
      </c>
      <c r="AU495" s="249" t="s">
        <v>85</v>
      </c>
      <c r="AV495" s="13" t="s">
        <v>83</v>
      </c>
      <c r="AW495" s="13" t="s">
        <v>32</v>
      </c>
      <c r="AX495" s="13" t="s">
        <v>76</v>
      </c>
      <c r="AY495" s="249" t="s">
        <v>126</v>
      </c>
    </row>
    <row r="496" s="14" customFormat="1">
      <c r="A496" s="14"/>
      <c r="B496" s="250"/>
      <c r="C496" s="251"/>
      <c r="D496" s="241" t="s">
        <v>135</v>
      </c>
      <c r="E496" s="252" t="s">
        <v>1</v>
      </c>
      <c r="F496" s="253" t="s">
        <v>652</v>
      </c>
      <c r="G496" s="251"/>
      <c r="H496" s="254">
        <v>114.24</v>
      </c>
      <c r="I496" s="255"/>
      <c r="J496" s="251"/>
      <c r="K496" s="251"/>
      <c r="L496" s="256"/>
      <c r="M496" s="257"/>
      <c r="N496" s="258"/>
      <c r="O496" s="258"/>
      <c r="P496" s="258"/>
      <c r="Q496" s="258"/>
      <c r="R496" s="258"/>
      <c r="S496" s="258"/>
      <c r="T496" s="25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0" t="s">
        <v>135</v>
      </c>
      <c r="AU496" s="260" t="s">
        <v>85</v>
      </c>
      <c r="AV496" s="14" t="s">
        <v>85</v>
      </c>
      <c r="AW496" s="14" t="s">
        <v>32</v>
      </c>
      <c r="AX496" s="14" t="s">
        <v>76</v>
      </c>
      <c r="AY496" s="260" t="s">
        <v>126</v>
      </c>
    </row>
    <row r="497" s="15" customFormat="1">
      <c r="A497" s="15"/>
      <c r="B497" s="261"/>
      <c r="C497" s="262"/>
      <c r="D497" s="241" t="s">
        <v>135</v>
      </c>
      <c r="E497" s="263" t="s">
        <v>1</v>
      </c>
      <c r="F497" s="264" t="s">
        <v>138</v>
      </c>
      <c r="G497" s="262"/>
      <c r="H497" s="265">
        <v>114.24</v>
      </c>
      <c r="I497" s="266"/>
      <c r="J497" s="262"/>
      <c r="K497" s="262"/>
      <c r="L497" s="267"/>
      <c r="M497" s="268"/>
      <c r="N497" s="269"/>
      <c r="O497" s="269"/>
      <c r="P497" s="269"/>
      <c r="Q497" s="269"/>
      <c r="R497" s="269"/>
      <c r="S497" s="269"/>
      <c r="T497" s="270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1" t="s">
        <v>135</v>
      </c>
      <c r="AU497" s="271" t="s">
        <v>85</v>
      </c>
      <c r="AV497" s="15" t="s">
        <v>133</v>
      </c>
      <c r="AW497" s="15" t="s">
        <v>32</v>
      </c>
      <c r="AX497" s="15" t="s">
        <v>83</v>
      </c>
      <c r="AY497" s="271" t="s">
        <v>126</v>
      </c>
    </row>
    <row r="498" s="2" customFormat="1" ht="24.15" customHeight="1">
      <c r="A498" s="38"/>
      <c r="B498" s="39"/>
      <c r="C498" s="226" t="s">
        <v>653</v>
      </c>
      <c r="D498" s="226" t="s">
        <v>128</v>
      </c>
      <c r="E498" s="227" t="s">
        <v>654</v>
      </c>
      <c r="F498" s="228" t="s">
        <v>655</v>
      </c>
      <c r="G498" s="229" t="s">
        <v>158</v>
      </c>
      <c r="H498" s="230">
        <v>3</v>
      </c>
      <c r="I498" s="231"/>
      <c r="J498" s="232">
        <f>ROUND(I498*H498,2)</f>
        <v>0</v>
      </c>
      <c r="K498" s="228" t="s">
        <v>132</v>
      </c>
      <c r="L498" s="44"/>
      <c r="M498" s="233" t="s">
        <v>1</v>
      </c>
      <c r="N498" s="234" t="s">
        <v>41</v>
      </c>
      <c r="O498" s="91"/>
      <c r="P498" s="235">
        <f>O498*H498</f>
        <v>0</v>
      </c>
      <c r="Q498" s="235">
        <v>2.2563399999999998</v>
      </c>
      <c r="R498" s="235">
        <f>Q498*H498</f>
        <v>6.7690199999999994</v>
      </c>
      <c r="S498" s="235">
        <v>0</v>
      </c>
      <c r="T498" s="23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7" t="s">
        <v>133</v>
      </c>
      <c r="AT498" s="237" t="s">
        <v>128</v>
      </c>
      <c r="AU498" s="237" t="s">
        <v>85</v>
      </c>
      <c r="AY498" s="17" t="s">
        <v>126</v>
      </c>
      <c r="BE498" s="238">
        <f>IF(N498="základní",J498,0)</f>
        <v>0</v>
      </c>
      <c r="BF498" s="238">
        <f>IF(N498="snížená",J498,0)</f>
        <v>0</v>
      </c>
      <c r="BG498" s="238">
        <f>IF(N498="zákl. přenesená",J498,0)</f>
        <v>0</v>
      </c>
      <c r="BH498" s="238">
        <f>IF(N498="sníž. přenesená",J498,0)</f>
        <v>0</v>
      </c>
      <c r="BI498" s="238">
        <f>IF(N498="nulová",J498,0)</f>
        <v>0</v>
      </c>
      <c r="BJ498" s="17" t="s">
        <v>83</v>
      </c>
      <c r="BK498" s="238">
        <f>ROUND(I498*H498,2)</f>
        <v>0</v>
      </c>
      <c r="BL498" s="17" t="s">
        <v>133</v>
      </c>
      <c r="BM498" s="237" t="s">
        <v>656</v>
      </c>
    </row>
    <row r="499" s="13" customFormat="1">
      <c r="A499" s="13"/>
      <c r="B499" s="239"/>
      <c r="C499" s="240"/>
      <c r="D499" s="241" t="s">
        <v>135</v>
      </c>
      <c r="E499" s="242" t="s">
        <v>1</v>
      </c>
      <c r="F499" s="243" t="s">
        <v>657</v>
      </c>
      <c r="G499" s="240"/>
      <c r="H499" s="242" t="s">
        <v>1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135</v>
      </c>
      <c r="AU499" s="249" t="s">
        <v>85</v>
      </c>
      <c r="AV499" s="13" t="s">
        <v>83</v>
      </c>
      <c r="AW499" s="13" t="s">
        <v>32</v>
      </c>
      <c r="AX499" s="13" t="s">
        <v>76</v>
      </c>
      <c r="AY499" s="249" t="s">
        <v>126</v>
      </c>
    </row>
    <row r="500" s="14" customFormat="1">
      <c r="A500" s="14"/>
      <c r="B500" s="250"/>
      <c r="C500" s="251"/>
      <c r="D500" s="241" t="s">
        <v>135</v>
      </c>
      <c r="E500" s="252" t="s">
        <v>1</v>
      </c>
      <c r="F500" s="253" t="s">
        <v>144</v>
      </c>
      <c r="G500" s="251"/>
      <c r="H500" s="254">
        <v>3</v>
      </c>
      <c r="I500" s="255"/>
      <c r="J500" s="251"/>
      <c r="K500" s="251"/>
      <c r="L500" s="256"/>
      <c r="M500" s="257"/>
      <c r="N500" s="258"/>
      <c r="O500" s="258"/>
      <c r="P500" s="258"/>
      <c r="Q500" s="258"/>
      <c r="R500" s="258"/>
      <c r="S500" s="258"/>
      <c r="T500" s="25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0" t="s">
        <v>135</v>
      </c>
      <c r="AU500" s="260" t="s">
        <v>85</v>
      </c>
      <c r="AV500" s="14" t="s">
        <v>85</v>
      </c>
      <c r="AW500" s="14" t="s">
        <v>32</v>
      </c>
      <c r="AX500" s="14" t="s">
        <v>76</v>
      </c>
      <c r="AY500" s="260" t="s">
        <v>126</v>
      </c>
    </row>
    <row r="501" s="15" customFormat="1">
      <c r="A501" s="15"/>
      <c r="B501" s="261"/>
      <c r="C501" s="262"/>
      <c r="D501" s="241" t="s">
        <v>135</v>
      </c>
      <c r="E501" s="263" t="s">
        <v>1</v>
      </c>
      <c r="F501" s="264" t="s">
        <v>138</v>
      </c>
      <c r="G501" s="262"/>
      <c r="H501" s="265">
        <v>3</v>
      </c>
      <c r="I501" s="266"/>
      <c r="J501" s="262"/>
      <c r="K501" s="262"/>
      <c r="L501" s="267"/>
      <c r="M501" s="268"/>
      <c r="N501" s="269"/>
      <c r="O501" s="269"/>
      <c r="P501" s="269"/>
      <c r="Q501" s="269"/>
      <c r="R501" s="269"/>
      <c r="S501" s="269"/>
      <c r="T501" s="270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1" t="s">
        <v>135</v>
      </c>
      <c r="AU501" s="271" t="s">
        <v>85</v>
      </c>
      <c r="AV501" s="15" t="s">
        <v>133</v>
      </c>
      <c r="AW501" s="15" t="s">
        <v>32</v>
      </c>
      <c r="AX501" s="15" t="s">
        <v>83</v>
      </c>
      <c r="AY501" s="271" t="s">
        <v>126</v>
      </c>
    </row>
    <row r="502" s="2" customFormat="1" ht="37.8" customHeight="1">
      <c r="A502" s="38"/>
      <c r="B502" s="39"/>
      <c r="C502" s="226" t="s">
        <v>658</v>
      </c>
      <c r="D502" s="226" t="s">
        <v>128</v>
      </c>
      <c r="E502" s="227" t="s">
        <v>659</v>
      </c>
      <c r="F502" s="228" t="s">
        <v>660</v>
      </c>
      <c r="G502" s="229" t="s">
        <v>172</v>
      </c>
      <c r="H502" s="230">
        <v>18</v>
      </c>
      <c r="I502" s="231"/>
      <c r="J502" s="232">
        <f>ROUND(I502*H502,2)</f>
        <v>0</v>
      </c>
      <c r="K502" s="228" t="s">
        <v>132</v>
      </c>
      <c r="L502" s="44"/>
      <c r="M502" s="233" t="s">
        <v>1</v>
      </c>
      <c r="N502" s="234" t="s">
        <v>41</v>
      </c>
      <c r="O502" s="91"/>
      <c r="P502" s="235">
        <f>O502*H502</f>
        <v>0</v>
      </c>
      <c r="Q502" s="235">
        <v>1.61679</v>
      </c>
      <c r="R502" s="235">
        <f>Q502*H502</f>
        <v>29.102219999999999</v>
      </c>
      <c r="S502" s="235">
        <v>0</v>
      </c>
      <c r="T502" s="23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7" t="s">
        <v>133</v>
      </c>
      <c r="AT502" s="237" t="s">
        <v>128</v>
      </c>
      <c r="AU502" s="237" t="s">
        <v>85</v>
      </c>
      <c r="AY502" s="17" t="s">
        <v>126</v>
      </c>
      <c r="BE502" s="238">
        <f>IF(N502="základní",J502,0)</f>
        <v>0</v>
      </c>
      <c r="BF502" s="238">
        <f>IF(N502="snížená",J502,0)</f>
        <v>0</v>
      </c>
      <c r="BG502" s="238">
        <f>IF(N502="zákl. přenesená",J502,0)</f>
        <v>0</v>
      </c>
      <c r="BH502" s="238">
        <f>IF(N502="sníž. přenesená",J502,0)</f>
        <v>0</v>
      </c>
      <c r="BI502" s="238">
        <f>IF(N502="nulová",J502,0)</f>
        <v>0</v>
      </c>
      <c r="BJ502" s="17" t="s">
        <v>83</v>
      </c>
      <c r="BK502" s="238">
        <f>ROUND(I502*H502,2)</f>
        <v>0</v>
      </c>
      <c r="BL502" s="17" t="s">
        <v>133</v>
      </c>
      <c r="BM502" s="237" t="s">
        <v>661</v>
      </c>
    </row>
    <row r="503" s="13" customFormat="1">
      <c r="A503" s="13"/>
      <c r="B503" s="239"/>
      <c r="C503" s="240"/>
      <c r="D503" s="241" t="s">
        <v>135</v>
      </c>
      <c r="E503" s="242" t="s">
        <v>1</v>
      </c>
      <c r="F503" s="243" t="s">
        <v>662</v>
      </c>
      <c r="G503" s="240"/>
      <c r="H503" s="242" t="s">
        <v>1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135</v>
      </c>
      <c r="AU503" s="249" t="s">
        <v>85</v>
      </c>
      <c r="AV503" s="13" t="s">
        <v>83</v>
      </c>
      <c r="AW503" s="13" t="s">
        <v>32</v>
      </c>
      <c r="AX503" s="13" t="s">
        <v>76</v>
      </c>
      <c r="AY503" s="249" t="s">
        <v>126</v>
      </c>
    </row>
    <row r="504" s="14" customFormat="1">
      <c r="A504" s="14"/>
      <c r="B504" s="250"/>
      <c r="C504" s="251"/>
      <c r="D504" s="241" t="s">
        <v>135</v>
      </c>
      <c r="E504" s="252" t="s">
        <v>1</v>
      </c>
      <c r="F504" s="253" t="s">
        <v>663</v>
      </c>
      <c r="G504" s="251"/>
      <c r="H504" s="254">
        <v>18</v>
      </c>
      <c r="I504" s="255"/>
      <c r="J504" s="251"/>
      <c r="K504" s="251"/>
      <c r="L504" s="256"/>
      <c r="M504" s="257"/>
      <c r="N504" s="258"/>
      <c r="O504" s="258"/>
      <c r="P504" s="258"/>
      <c r="Q504" s="258"/>
      <c r="R504" s="258"/>
      <c r="S504" s="258"/>
      <c r="T504" s="25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0" t="s">
        <v>135</v>
      </c>
      <c r="AU504" s="260" t="s">
        <v>85</v>
      </c>
      <c r="AV504" s="14" t="s">
        <v>85</v>
      </c>
      <c r="AW504" s="14" t="s">
        <v>32</v>
      </c>
      <c r="AX504" s="14" t="s">
        <v>76</v>
      </c>
      <c r="AY504" s="260" t="s">
        <v>126</v>
      </c>
    </row>
    <row r="505" s="15" customFormat="1">
      <c r="A505" s="15"/>
      <c r="B505" s="261"/>
      <c r="C505" s="262"/>
      <c r="D505" s="241" t="s">
        <v>135</v>
      </c>
      <c r="E505" s="263" t="s">
        <v>1</v>
      </c>
      <c r="F505" s="264" t="s">
        <v>138</v>
      </c>
      <c r="G505" s="262"/>
      <c r="H505" s="265">
        <v>18</v>
      </c>
      <c r="I505" s="266"/>
      <c r="J505" s="262"/>
      <c r="K505" s="262"/>
      <c r="L505" s="267"/>
      <c r="M505" s="268"/>
      <c r="N505" s="269"/>
      <c r="O505" s="269"/>
      <c r="P505" s="269"/>
      <c r="Q505" s="269"/>
      <c r="R505" s="269"/>
      <c r="S505" s="269"/>
      <c r="T505" s="270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1" t="s">
        <v>135</v>
      </c>
      <c r="AU505" s="271" t="s">
        <v>85</v>
      </c>
      <c r="AV505" s="15" t="s">
        <v>133</v>
      </c>
      <c r="AW505" s="15" t="s">
        <v>32</v>
      </c>
      <c r="AX505" s="15" t="s">
        <v>83</v>
      </c>
      <c r="AY505" s="271" t="s">
        <v>126</v>
      </c>
    </row>
    <row r="506" s="12" customFormat="1" ht="22.8" customHeight="1">
      <c r="A506" s="12"/>
      <c r="B506" s="210"/>
      <c r="C506" s="211"/>
      <c r="D506" s="212" t="s">
        <v>75</v>
      </c>
      <c r="E506" s="224" t="s">
        <v>664</v>
      </c>
      <c r="F506" s="224" t="s">
        <v>665</v>
      </c>
      <c r="G506" s="211"/>
      <c r="H506" s="211"/>
      <c r="I506" s="214"/>
      <c r="J506" s="225">
        <f>BK506</f>
        <v>0</v>
      </c>
      <c r="K506" s="211"/>
      <c r="L506" s="216"/>
      <c r="M506" s="217"/>
      <c r="N506" s="218"/>
      <c r="O506" s="218"/>
      <c r="P506" s="219">
        <f>SUM(P507:P508)</f>
        <v>0</v>
      </c>
      <c r="Q506" s="218"/>
      <c r="R506" s="219">
        <f>SUM(R507:R508)</f>
        <v>0</v>
      </c>
      <c r="S506" s="218"/>
      <c r="T506" s="220">
        <f>SUM(T507:T508)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21" t="s">
        <v>83</v>
      </c>
      <c r="AT506" s="222" t="s">
        <v>75</v>
      </c>
      <c r="AU506" s="222" t="s">
        <v>83</v>
      </c>
      <c r="AY506" s="221" t="s">
        <v>126</v>
      </c>
      <c r="BK506" s="223">
        <f>SUM(BK507:BK508)</f>
        <v>0</v>
      </c>
    </row>
    <row r="507" s="2" customFormat="1" ht="33" customHeight="1">
      <c r="A507" s="38"/>
      <c r="B507" s="39"/>
      <c r="C507" s="226" t="s">
        <v>666</v>
      </c>
      <c r="D507" s="226" t="s">
        <v>128</v>
      </c>
      <c r="E507" s="227" t="s">
        <v>667</v>
      </c>
      <c r="F507" s="228" t="s">
        <v>668</v>
      </c>
      <c r="G507" s="229" t="s">
        <v>180</v>
      </c>
      <c r="H507" s="230">
        <v>297.24700000000001</v>
      </c>
      <c r="I507" s="231"/>
      <c r="J507" s="232">
        <f>ROUND(I507*H507,2)</f>
        <v>0</v>
      </c>
      <c r="K507" s="228" t="s">
        <v>132</v>
      </c>
      <c r="L507" s="44"/>
      <c r="M507" s="233" t="s">
        <v>1</v>
      </c>
      <c r="N507" s="234" t="s">
        <v>41</v>
      </c>
      <c r="O507" s="91"/>
      <c r="P507" s="235">
        <f>O507*H507</f>
        <v>0</v>
      </c>
      <c r="Q507" s="235">
        <v>0</v>
      </c>
      <c r="R507" s="235">
        <f>Q507*H507</f>
        <v>0</v>
      </c>
      <c r="S507" s="235">
        <v>0</v>
      </c>
      <c r="T507" s="23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7" t="s">
        <v>133</v>
      </c>
      <c r="AT507" s="237" t="s">
        <v>128</v>
      </c>
      <c r="AU507" s="237" t="s">
        <v>85</v>
      </c>
      <c r="AY507" s="17" t="s">
        <v>126</v>
      </c>
      <c r="BE507" s="238">
        <f>IF(N507="základní",J507,0)</f>
        <v>0</v>
      </c>
      <c r="BF507" s="238">
        <f>IF(N507="snížená",J507,0)</f>
        <v>0</v>
      </c>
      <c r="BG507" s="238">
        <f>IF(N507="zákl. přenesená",J507,0)</f>
        <v>0</v>
      </c>
      <c r="BH507" s="238">
        <f>IF(N507="sníž. přenesená",J507,0)</f>
        <v>0</v>
      </c>
      <c r="BI507" s="238">
        <f>IF(N507="nulová",J507,0)</f>
        <v>0</v>
      </c>
      <c r="BJ507" s="17" t="s">
        <v>83</v>
      </c>
      <c r="BK507" s="238">
        <f>ROUND(I507*H507,2)</f>
        <v>0</v>
      </c>
      <c r="BL507" s="17" t="s">
        <v>133</v>
      </c>
      <c r="BM507" s="237" t="s">
        <v>669</v>
      </c>
    </row>
    <row r="508" s="2" customFormat="1" ht="33" customHeight="1">
      <c r="A508" s="38"/>
      <c r="B508" s="39"/>
      <c r="C508" s="226" t="s">
        <v>670</v>
      </c>
      <c r="D508" s="226" t="s">
        <v>128</v>
      </c>
      <c r="E508" s="227" t="s">
        <v>671</v>
      </c>
      <c r="F508" s="228" t="s">
        <v>672</v>
      </c>
      <c r="G508" s="229" t="s">
        <v>180</v>
      </c>
      <c r="H508" s="230">
        <v>297.24700000000001</v>
      </c>
      <c r="I508" s="231"/>
      <c r="J508" s="232">
        <f>ROUND(I508*H508,2)</f>
        <v>0</v>
      </c>
      <c r="K508" s="228" t="s">
        <v>132</v>
      </c>
      <c r="L508" s="44"/>
      <c r="M508" s="233" t="s">
        <v>1</v>
      </c>
      <c r="N508" s="234" t="s">
        <v>41</v>
      </c>
      <c r="O508" s="91"/>
      <c r="P508" s="235">
        <f>O508*H508</f>
        <v>0</v>
      </c>
      <c r="Q508" s="235">
        <v>0</v>
      </c>
      <c r="R508" s="235">
        <f>Q508*H508</f>
        <v>0</v>
      </c>
      <c r="S508" s="235">
        <v>0</v>
      </c>
      <c r="T508" s="236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7" t="s">
        <v>133</v>
      </c>
      <c r="AT508" s="237" t="s">
        <v>128</v>
      </c>
      <c r="AU508" s="237" t="s">
        <v>85</v>
      </c>
      <c r="AY508" s="17" t="s">
        <v>126</v>
      </c>
      <c r="BE508" s="238">
        <f>IF(N508="základní",J508,0)</f>
        <v>0</v>
      </c>
      <c r="BF508" s="238">
        <f>IF(N508="snížená",J508,0)</f>
        <v>0</v>
      </c>
      <c r="BG508" s="238">
        <f>IF(N508="zákl. přenesená",J508,0)</f>
        <v>0</v>
      </c>
      <c r="BH508" s="238">
        <f>IF(N508="sníž. přenesená",J508,0)</f>
        <v>0</v>
      </c>
      <c r="BI508" s="238">
        <f>IF(N508="nulová",J508,0)</f>
        <v>0</v>
      </c>
      <c r="BJ508" s="17" t="s">
        <v>83</v>
      </c>
      <c r="BK508" s="238">
        <f>ROUND(I508*H508,2)</f>
        <v>0</v>
      </c>
      <c r="BL508" s="17" t="s">
        <v>133</v>
      </c>
      <c r="BM508" s="237" t="s">
        <v>673</v>
      </c>
    </row>
    <row r="509" s="12" customFormat="1" ht="25.92" customHeight="1">
      <c r="A509" s="12"/>
      <c r="B509" s="210"/>
      <c r="C509" s="211"/>
      <c r="D509" s="212" t="s">
        <v>75</v>
      </c>
      <c r="E509" s="213" t="s">
        <v>674</v>
      </c>
      <c r="F509" s="213" t="s">
        <v>675</v>
      </c>
      <c r="G509" s="211"/>
      <c r="H509" s="211"/>
      <c r="I509" s="214"/>
      <c r="J509" s="215">
        <f>BK509</f>
        <v>0</v>
      </c>
      <c r="K509" s="211"/>
      <c r="L509" s="216"/>
      <c r="M509" s="217"/>
      <c r="N509" s="218"/>
      <c r="O509" s="218"/>
      <c r="P509" s="219">
        <f>P510</f>
        <v>0</v>
      </c>
      <c r="Q509" s="218"/>
      <c r="R509" s="219">
        <f>R510</f>
        <v>0.0080000000000000002</v>
      </c>
      <c r="S509" s="218"/>
      <c r="T509" s="220">
        <f>T510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21" t="s">
        <v>85</v>
      </c>
      <c r="AT509" s="222" t="s">
        <v>75</v>
      </c>
      <c r="AU509" s="222" t="s">
        <v>76</v>
      </c>
      <c r="AY509" s="221" t="s">
        <v>126</v>
      </c>
      <c r="BK509" s="223">
        <f>BK510</f>
        <v>0</v>
      </c>
    </row>
    <row r="510" s="12" customFormat="1" ht="22.8" customHeight="1">
      <c r="A510" s="12"/>
      <c r="B510" s="210"/>
      <c r="C510" s="211"/>
      <c r="D510" s="212" t="s">
        <v>75</v>
      </c>
      <c r="E510" s="224" t="s">
        <v>676</v>
      </c>
      <c r="F510" s="224" t="s">
        <v>677</v>
      </c>
      <c r="G510" s="211"/>
      <c r="H510" s="211"/>
      <c r="I510" s="214"/>
      <c r="J510" s="225">
        <f>BK510</f>
        <v>0</v>
      </c>
      <c r="K510" s="211"/>
      <c r="L510" s="216"/>
      <c r="M510" s="217"/>
      <c r="N510" s="218"/>
      <c r="O510" s="218"/>
      <c r="P510" s="219">
        <f>SUM(P511:P514)</f>
        <v>0</v>
      </c>
      <c r="Q510" s="218"/>
      <c r="R510" s="219">
        <f>SUM(R511:R514)</f>
        <v>0.0080000000000000002</v>
      </c>
      <c r="S510" s="218"/>
      <c r="T510" s="220">
        <f>SUM(T511:T514)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21" t="s">
        <v>85</v>
      </c>
      <c r="AT510" s="222" t="s">
        <v>75</v>
      </c>
      <c r="AU510" s="222" t="s">
        <v>83</v>
      </c>
      <c r="AY510" s="221" t="s">
        <v>126</v>
      </c>
      <c r="BK510" s="223">
        <f>SUM(BK511:BK514)</f>
        <v>0</v>
      </c>
    </row>
    <row r="511" s="2" customFormat="1" ht="24.15" customHeight="1">
      <c r="A511" s="38"/>
      <c r="B511" s="39"/>
      <c r="C511" s="226" t="s">
        <v>678</v>
      </c>
      <c r="D511" s="226" t="s">
        <v>128</v>
      </c>
      <c r="E511" s="227" t="s">
        <v>679</v>
      </c>
      <c r="F511" s="228" t="s">
        <v>680</v>
      </c>
      <c r="G511" s="229" t="s">
        <v>131</v>
      </c>
      <c r="H511" s="230">
        <v>20</v>
      </c>
      <c r="I511" s="231"/>
      <c r="J511" s="232">
        <f>ROUND(I511*H511,2)</f>
        <v>0</v>
      </c>
      <c r="K511" s="228" t="s">
        <v>132</v>
      </c>
      <c r="L511" s="44"/>
      <c r="M511" s="233" t="s">
        <v>1</v>
      </c>
      <c r="N511" s="234" t="s">
        <v>41</v>
      </c>
      <c r="O511" s="91"/>
      <c r="P511" s="235">
        <f>O511*H511</f>
        <v>0</v>
      </c>
      <c r="Q511" s="235">
        <v>0.00040000000000000002</v>
      </c>
      <c r="R511" s="235">
        <f>Q511*H511</f>
        <v>0.0080000000000000002</v>
      </c>
      <c r="S511" s="235">
        <v>0</v>
      </c>
      <c r="T511" s="23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37" t="s">
        <v>280</v>
      </c>
      <c r="AT511" s="237" t="s">
        <v>128</v>
      </c>
      <c r="AU511" s="237" t="s">
        <v>85</v>
      </c>
      <c r="AY511" s="17" t="s">
        <v>126</v>
      </c>
      <c r="BE511" s="238">
        <f>IF(N511="základní",J511,0)</f>
        <v>0</v>
      </c>
      <c r="BF511" s="238">
        <f>IF(N511="snížená",J511,0)</f>
        <v>0</v>
      </c>
      <c r="BG511" s="238">
        <f>IF(N511="zákl. přenesená",J511,0)</f>
        <v>0</v>
      </c>
      <c r="BH511" s="238">
        <f>IF(N511="sníž. přenesená",J511,0)</f>
        <v>0</v>
      </c>
      <c r="BI511" s="238">
        <f>IF(N511="nulová",J511,0)</f>
        <v>0</v>
      </c>
      <c r="BJ511" s="17" t="s">
        <v>83</v>
      </c>
      <c r="BK511" s="238">
        <f>ROUND(I511*H511,2)</f>
        <v>0</v>
      </c>
      <c r="BL511" s="17" t="s">
        <v>280</v>
      </c>
      <c r="BM511" s="237" t="s">
        <v>681</v>
      </c>
    </row>
    <row r="512" s="13" customFormat="1">
      <c r="A512" s="13"/>
      <c r="B512" s="239"/>
      <c r="C512" s="240"/>
      <c r="D512" s="241" t="s">
        <v>135</v>
      </c>
      <c r="E512" s="242" t="s">
        <v>1</v>
      </c>
      <c r="F512" s="243" t="s">
        <v>682</v>
      </c>
      <c r="G512" s="240"/>
      <c r="H512" s="242" t="s">
        <v>1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135</v>
      </c>
      <c r="AU512" s="249" t="s">
        <v>85</v>
      </c>
      <c r="AV512" s="13" t="s">
        <v>83</v>
      </c>
      <c r="AW512" s="13" t="s">
        <v>32</v>
      </c>
      <c r="AX512" s="13" t="s">
        <v>76</v>
      </c>
      <c r="AY512" s="249" t="s">
        <v>126</v>
      </c>
    </row>
    <row r="513" s="14" customFormat="1">
      <c r="A513" s="14"/>
      <c r="B513" s="250"/>
      <c r="C513" s="251"/>
      <c r="D513" s="241" t="s">
        <v>135</v>
      </c>
      <c r="E513" s="252" t="s">
        <v>1</v>
      </c>
      <c r="F513" s="253" t="s">
        <v>297</v>
      </c>
      <c r="G513" s="251"/>
      <c r="H513" s="254">
        <v>20</v>
      </c>
      <c r="I513" s="255"/>
      <c r="J513" s="251"/>
      <c r="K513" s="251"/>
      <c r="L513" s="256"/>
      <c r="M513" s="257"/>
      <c r="N513" s="258"/>
      <c r="O513" s="258"/>
      <c r="P513" s="258"/>
      <c r="Q513" s="258"/>
      <c r="R513" s="258"/>
      <c r="S513" s="258"/>
      <c r="T513" s="25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0" t="s">
        <v>135</v>
      </c>
      <c r="AU513" s="260" t="s">
        <v>85</v>
      </c>
      <c r="AV513" s="14" t="s">
        <v>85</v>
      </c>
      <c r="AW513" s="14" t="s">
        <v>32</v>
      </c>
      <c r="AX513" s="14" t="s">
        <v>76</v>
      </c>
      <c r="AY513" s="260" t="s">
        <v>126</v>
      </c>
    </row>
    <row r="514" s="15" customFormat="1">
      <c r="A514" s="15"/>
      <c r="B514" s="261"/>
      <c r="C514" s="262"/>
      <c r="D514" s="241" t="s">
        <v>135</v>
      </c>
      <c r="E514" s="263" t="s">
        <v>1</v>
      </c>
      <c r="F514" s="264" t="s">
        <v>138</v>
      </c>
      <c r="G514" s="262"/>
      <c r="H514" s="265">
        <v>20</v>
      </c>
      <c r="I514" s="266"/>
      <c r="J514" s="262"/>
      <c r="K514" s="262"/>
      <c r="L514" s="267"/>
      <c r="M514" s="268"/>
      <c r="N514" s="269"/>
      <c r="O514" s="269"/>
      <c r="P514" s="269"/>
      <c r="Q514" s="269"/>
      <c r="R514" s="269"/>
      <c r="S514" s="269"/>
      <c r="T514" s="270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1" t="s">
        <v>135</v>
      </c>
      <c r="AU514" s="271" t="s">
        <v>85</v>
      </c>
      <c r="AV514" s="15" t="s">
        <v>133</v>
      </c>
      <c r="AW514" s="15" t="s">
        <v>32</v>
      </c>
      <c r="AX514" s="15" t="s">
        <v>83</v>
      </c>
      <c r="AY514" s="271" t="s">
        <v>126</v>
      </c>
    </row>
    <row r="515" s="12" customFormat="1" ht="25.92" customHeight="1">
      <c r="A515" s="12"/>
      <c r="B515" s="210"/>
      <c r="C515" s="211"/>
      <c r="D515" s="212" t="s">
        <v>75</v>
      </c>
      <c r="E515" s="213" t="s">
        <v>335</v>
      </c>
      <c r="F515" s="213" t="s">
        <v>683</v>
      </c>
      <c r="G515" s="211"/>
      <c r="H515" s="211"/>
      <c r="I515" s="214"/>
      <c r="J515" s="215">
        <f>BK515</f>
        <v>0</v>
      </c>
      <c r="K515" s="211"/>
      <c r="L515" s="216"/>
      <c r="M515" s="217"/>
      <c r="N515" s="218"/>
      <c r="O515" s="218"/>
      <c r="P515" s="219">
        <f>P516</f>
        <v>0</v>
      </c>
      <c r="Q515" s="218"/>
      <c r="R515" s="219">
        <f>R516</f>
        <v>4.2160000000000002</v>
      </c>
      <c r="S515" s="218"/>
      <c r="T515" s="220">
        <f>T516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21" t="s">
        <v>144</v>
      </c>
      <c r="AT515" s="222" t="s">
        <v>75</v>
      </c>
      <c r="AU515" s="222" t="s">
        <v>76</v>
      </c>
      <c r="AY515" s="221" t="s">
        <v>126</v>
      </c>
      <c r="BK515" s="223">
        <f>BK516</f>
        <v>0</v>
      </c>
    </row>
    <row r="516" s="12" customFormat="1" ht="22.8" customHeight="1">
      <c r="A516" s="12"/>
      <c r="B516" s="210"/>
      <c r="C516" s="211"/>
      <c r="D516" s="212" t="s">
        <v>75</v>
      </c>
      <c r="E516" s="224" t="s">
        <v>684</v>
      </c>
      <c r="F516" s="224" t="s">
        <v>685</v>
      </c>
      <c r="G516" s="211"/>
      <c r="H516" s="211"/>
      <c r="I516" s="214"/>
      <c r="J516" s="225">
        <f>BK516</f>
        <v>0</v>
      </c>
      <c r="K516" s="211"/>
      <c r="L516" s="216"/>
      <c r="M516" s="217"/>
      <c r="N516" s="218"/>
      <c r="O516" s="218"/>
      <c r="P516" s="219">
        <f>SUM(P517:P524)</f>
        <v>0</v>
      </c>
      <c r="Q516" s="218"/>
      <c r="R516" s="219">
        <f>SUM(R517:R524)</f>
        <v>4.2160000000000002</v>
      </c>
      <c r="S516" s="218"/>
      <c r="T516" s="220">
        <f>SUM(T517:T524)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21" t="s">
        <v>144</v>
      </c>
      <c r="AT516" s="222" t="s">
        <v>75</v>
      </c>
      <c r="AU516" s="222" t="s">
        <v>83</v>
      </c>
      <c r="AY516" s="221" t="s">
        <v>126</v>
      </c>
      <c r="BK516" s="223">
        <f>SUM(BK517:BK524)</f>
        <v>0</v>
      </c>
    </row>
    <row r="517" s="2" customFormat="1" ht="33" customHeight="1">
      <c r="A517" s="38"/>
      <c r="B517" s="39"/>
      <c r="C517" s="226" t="s">
        <v>686</v>
      </c>
      <c r="D517" s="226" t="s">
        <v>128</v>
      </c>
      <c r="E517" s="227" t="s">
        <v>687</v>
      </c>
      <c r="F517" s="228" t="s">
        <v>688</v>
      </c>
      <c r="G517" s="229" t="s">
        <v>578</v>
      </c>
      <c r="H517" s="230">
        <v>136</v>
      </c>
      <c r="I517" s="231"/>
      <c r="J517" s="232">
        <f>ROUND(I517*H517,2)</f>
        <v>0</v>
      </c>
      <c r="K517" s="228" t="s">
        <v>132</v>
      </c>
      <c r="L517" s="44"/>
      <c r="M517" s="233" t="s">
        <v>1</v>
      </c>
      <c r="N517" s="234" t="s">
        <v>41</v>
      </c>
      <c r="O517" s="91"/>
      <c r="P517" s="235">
        <f>O517*H517</f>
        <v>0</v>
      </c>
      <c r="Q517" s="235">
        <v>0</v>
      </c>
      <c r="R517" s="235">
        <f>Q517*H517</f>
        <v>0</v>
      </c>
      <c r="S517" s="235">
        <v>0</v>
      </c>
      <c r="T517" s="23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37" t="s">
        <v>513</v>
      </c>
      <c r="AT517" s="237" t="s">
        <v>128</v>
      </c>
      <c r="AU517" s="237" t="s">
        <v>85</v>
      </c>
      <c r="AY517" s="17" t="s">
        <v>126</v>
      </c>
      <c r="BE517" s="238">
        <f>IF(N517="základní",J517,0)</f>
        <v>0</v>
      </c>
      <c r="BF517" s="238">
        <f>IF(N517="snížená",J517,0)</f>
        <v>0</v>
      </c>
      <c r="BG517" s="238">
        <f>IF(N517="zákl. přenesená",J517,0)</f>
        <v>0</v>
      </c>
      <c r="BH517" s="238">
        <f>IF(N517="sníž. přenesená",J517,0)</f>
        <v>0</v>
      </c>
      <c r="BI517" s="238">
        <f>IF(N517="nulová",J517,0)</f>
        <v>0</v>
      </c>
      <c r="BJ517" s="17" t="s">
        <v>83</v>
      </c>
      <c r="BK517" s="238">
        <f>ROUND(I517*H517,2)</f>
        <v>0</v>
      </c>
      <c r="BL517" s="17" t="s">
        <v>513</v>
      </c>
      <c r="BM517" s="237" t="s">
        <v>689</v>
      </c>
    </row>
    <row r="518" s="13" customFormat="1">
      <c r="A518" s="13"/>
      <c r="B518" s="239"/>
      <c r="C518" s="240"/>
      <c r="D518" s="241" t="s">
        <v>135</v>
      </c>
      <c r="E518" s="242" t="s">
        <v>1</v>
      </c>
      <c r="F518" s="243" t="s">
        <v>690</v>
      </c>
      <c r="G518" s="240"/>
      <c r="H518" s="242" t="s">
        <v>1</v>
      </c>
      <c r="I518" s="244"/>
      <c r="J518" s="240"/>
      <c r="K518" s="240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135</v>
      </c>
      <c r="AU518" s="249" t="s">
        <v>85</v>
      </c>
      <c r="AV518" s="13" t="s">
        <v>83</v>
      </c>
      <c r="AW518" s="13" t="s">
        <v>32</v>
      </c>
      <c r="AX518" s="13" t="s">
        <v>76</v>
      </c>
      <c r="AY518" s="249" t="s">
        <v>126</v>
      </c>
    </row>
    <row r="519" s="14" customFormat="1">
      <c r="A519" s="14"/>
      <c r="B519" s="250"/>
      <c r="C519" s="251"/>
      <c r="D519" s="241" t="s">
        <v>135</v>
      </c>
      <c r="E519" s="252" t="s">
        <v>1</v>
      </c>
      <c r="F519" s="253" t="s">
        <v>691</v>
      </c>
      <c r="G519" s="251"/>
      <c r="H519" s="254">
        <v>136</v>
      </c>
      <c r="I519" s="255"/>
      <c r="J519" s="251"/>
      <c r="K519" s="251"/>
      <c r="L519" s="256"/>
      <c r="M519" s="257"/>
      <c r="N519" s="258"/>
      <c r="O519" s="258"/>
      <c r="P519" s="258"/>
      <c r="Q519" s="258"/>
      <c r="R519" s="258"/>
      <c r="S519" s="258"/>
      <c r="T519" s="25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0" t="s">
        <v>135</v>
      </c>
      <c r="AU519" s="260" t="s">
        <v>85</v>
      </c>
      <c r="AV519" s="14" t="s">
        <v>85</v>
      </c>
      <c r="AW519" s="14" t="s">
        <v>32</v>
      </c>
      <c r="AX519" s="14" t="s">
        <v>76</v>
      </c>
      <c r="AY519" s="260" t="s">
        <v>126</v>
      </c>
    </row>
    <row r="520" s="15" customFormat="1">
      <c r="A520" s="15"/>
      <c r="B520" s="261"/>
      <c r="C520" s="262"/>
      <c r="D520" s="241" t="s">
        <v>135</v>
      </c>
      <c r="E520" s="263" t="s">
        <v>1</v>
      </c>
      <c r="F520" s="264" t="s">
        <v>138</v>
      </c>
      <c r="G520" s="262"/>
      <c r="H520" s="265">
        <v>136</v>
      </c>
      <c r="I520" s="266"/>
      <c r="J520" s="262"/>
      <c r="K520" s="262"/>
      <c r="L520" s="267"/>
      <c r="M520" s="268"/>
      <c r="N520" s="269"/>
      <c r="O520" s="269"/>
      <c r="P520" s="269"/>
      <c r="Q520" s="269"/>
      <c r="R520" s="269"/>
      <c r="S520" s="269"/>
      <c r="T520" s="270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1" t="s">
        <v>135</v>
      </c>
      <c r="AU520" s="271" t="s">
        <v>85</v>
      </c>
      <c r="AV520" s="15" t="s">
        <v>133</v>
      </c>
      <c r="AW520" s="15" t="s">
        <v>32</v>
      </c>
      <c r="AX520" s="15" t="s">
        <v>83</v>
      </c>
      <c r="AY520" s="271" t="s">
        <v>126</v>
      </c>
    </row>
    <row r="521" s="2" customFormat="1" ht="24.15" customHeight="1">
      <c r="A521" s="38"/>
      <c r="B521" s="39"/>
      <c r="C521" s="275" t="s">
        <v>692</v>
      </c>
      <c r="D521" s="275" t="s">
        <v>335</v>
      </c>
      <c r="E521" s="276" t="s">
        <v>693</v>
      </c>
      <c r="F521" s="277" t="s">
        <v>694</v>
      </c>
      <c r="G521" s="278" t="s">
        <v>578</v>
      </c>
      <c r="H521" s="279">
        <v>136</v>
      </c>
      <c r="I521" s="280"/>
      <c r="J521" s="281">
        <f>ROUND(I521*H521,2)</f>
        <v>0</v>
      </c>
      <c r="K521" s="277" t="s">
        <v>132</v>
      </c>
      <c r="L521" s="282"/>
      <c r="M521" s="283" t="s">
        <v>1</v>
      </c>
      <c r="N521" s="284" t="s">
        <v>41</v>
      </c>
      <c r="O521" s="91"/>
      <c r="P521" s="235">
        <f>O521*H521</f>
        <v>0</v>
      </c>
      <c r="Q521" s="235">
        <v>0.031</v>
      </c>
      <c r="R521" s="235">
        <f>Q521*H521</f>
        <v>4.2160000000000002</v>
      </c>
      <c r="S521" s="235">
        <v>0</v>
      </c>
      <c r="T521" s="236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37" t="s">
        <v>695</v>
      </c>
      <c r="AT521" s="237" t="s">
        <v>335</v>
      </c>
      <c r="AU521" s="237" t="s">
        <v>85</v>
      </c>
      <c r="AY521" s="17" t="s">
        <v>126</v>
      </c>
      <c r="BE521" s="238">
        <f>IF(N521="základní",J521,0)</f>
        <v>0</v>
      </c>
      <c r="BF521" s="238">
        <f>IF(N521="snížená",J521,0)</f>
        <v>0</v>
      </c>
      <c r="BG521" s="238">
        <f>IF(N521="zákl. přenesená",J521,0)</f>
        <v>0</v>
      </c>
      <c r="BH521" s="238">
        <f>IF(N521="sníž. přenesená",J521,0)</f>
        <v>0</v>
      </c>
      <c r="BI521" s="238">
        <f>IF(N521="nulová",J521,0)</f>
        <v>0</v>
      </c>
      <c r="BJ521" s="17" t="s">
        <v>83</v>
      </c>
      <c r="BK521" s="238">
        <f>ROUND(I521*H521,2)</f>
        <v>0</v>
      </c>
      <c r="BL521" s="17" t="s">
        <v>695</v>
      </c>
      <c r="BM521" s="237" t="s">
        <v>696</v>
      </c>
    </row>
    <row r="522" s="13" customFormat="1">
      <c r="A522" s="13"/>
      <c r="B522" s="239"/>
      <c r="C522" s="240"/>
      <c r="D522" s="241" t="s">
        <v>135</v>
      </c>
      <c r="E522" s="242" t="s">
        <v>1</v>
      </c>
      <c r="F522" s="243" t="s">
        <v>697</v>
      </c>
      <c r="G522" s="240"/>
      <c r="H522" s="242" t="s">
        <v>1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9" t="s">
        <v>135</v>
      </c>
      <c r="AU522" s="249" t="s">
        <v>85</v>
      </c>
      <c r="AV522" s="13" t="s">
        <v>83</v>
      </c>
      <c r="AW522" s="13" t="s">
        <v>32</v>
      </c>
      <c r="AX522" s="13" t="s">
        <v>76</v>
      </c>
      <c r="AY522" s="249" t="s">
        <v>126</v>
      </c>
    </row>
    <row r="523" s="14" customFormat="1">
      <c r="A523" s="14"/>
      <c r="B523" s="250"/>
      <c r="C523" s="251"/>
      <c r="D523" s="241" t="s">
        <v>135</v>
      </c>
      <c r="E523" s="252" t="s">
        <v>1</v>
      </c>
      <c r="F523" s="253" t="s">
        <v>691</v>
      </c>
      <c r="G523" s="251"/>
      <c r="H523" s="254">
        <v>136</v>
      </c>
      <c r="I523" s="255"/>
      <c r="J523" s="251"/>
      <c r="K523" s="251"/>
      <c r="L523" s="256"/>
      <c r="M523" s="257"/>
      <c r="N523" s="258"/>
      <c r="O523" s="258"/>
      <c r="P523" s="258"/>
      <c r="Q523" s="258"/>
      <c r="R523" s="258"/>
      <c r="S523" s="258"/>
      <c r="T523" s="25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0" t="s">
        <v>135</v>
      </c>
      <c r="AU523" s="260" t="s">
        <v>85</v>
      </c>
      <c r="AV523" s="14" t="s">
        <v>85</v>
      </c>
      <c r="AW523" s="14" t="s">
        <v>32</v>
      </c>
      <c r="AX523" s="14" t="s">
        <v>76</v>
      </c>
      <c r="AY523" s="260" t="s">
        <v>126</v>
      </c>
    </row>
    <row r="524" s="15" customFormat="1">
      <c r="A524" s="15"/>
      <c r="B524" s="261"/>
      <c r="C524" s="262"/>
      <c r="D524" s="241" t="s">
        <v>135</v>
      </c>
      <c r="E524" s="263" t="s">
        <v>1</v>
      </c>
      <c r="F524" s="264" t="s">
        <v>138</v>
      </c>
      <c r="G524" s="262"/>
      <c r="H524" s="265">
        <v>136</v>
      </c>
      <c r="I524" s="266"/>
      <c r="J524" s="262"/>
      <c r="K524" s="262"/>
      <c r="L524" s="267"/>
      <c r="M524" s="272"/>
      <c r="N524" s="273"/>
      <c r="O524" s="273"/>
      <c r="P524" s="273"/>
      <c r="Q524" s="273"/>
      <c r="R524" s="273"/>
      <c r="S524" s="273"/>
      <c r="T524" s="274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1" t="s">
        <v>135</v>
      </c>
      <c r="AU524" s="271" t="s">
        <v>85</v>
      </c>
      <c r="AV524" s="15" t="s">
        <v>133</v>
      </c>
      <c r="AW524" s="15" t="s">
        <v>32</v>
      </c>
      <c r="AX524" s="15" t="s">
        <v>83</v>
      </c>
      <c r="AY524" s="271" t="s">
        <v>126</v>
      </c>
    </row>
    <row r="525" s="2" customFormat="1" ht="6.96" customHeight="1">
      <c r="A525" s="38"/>
      <c r="B525" s="66"/>
      <c r="C525" s="67"/>
      <c r="D525" s="67"/>
      <c r="E525" s="67"/>
      <c r="F525" s="67"/>
      <c r="G525" s="67"/>
      <c r="H525" s="67"/>
      <c r="I525" s="67"/>
      <c r="J525" s="67"/>
      <c r="K525" s="67"/>
      <c r="L525" s="44"/>
      <c r="M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</row>
  </sheetData>
  <sheetProtection sheet="1" autoFilter="0" formatColumns="0" formatRows="0" objects="1" scenarios="1" spinCount="100000" saltValue="ZS1yaTT6TL5WKH87bjaRnFohtvw4MMB504/ts2Sb6/rglZEuRAWcaEYJxoIssooNjLwmIrR85/CvgOl+USHjpw==" hashValue="GLGvJmGyAg1ztRckFR5rc9VEip57NstuGKaajtSCoS+JIFkMK302YRpwSRkCMUytb21xvpySX6AxlANuzF3tzA==" algorithmName="SHA-512" password="CC35"/>
  <autoFilter ref="C130:K5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 xml:space="preserve">ZTV Nová Sibiř,  Rychnov nad Kněžnou,IV.etapa - ul. Ke Včelnému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698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7. 8. 2024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27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ROUND((SUM(BE122:BE150)),  2)</f>
        <v>0</v>
      </c>
      <c r="G33" s="38"/>
      <c r="H33" s="38"/>
      <c r="I33" s="164">
        <v>0.20999999999999999</v>
      </c>
      <c r="J33" s="163">
        <f>ROUND(((SUM(BE122:BE150))*I33),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ROUND((SUM(BF122:BF150)),  2)</f>
        <v>0</v>
      </c>
      <c r="G34" s="38"/>
      <c r="H34" s="38"/>
      <c r="I34" s="164">
        <v>0.12</v>
      </c>
      <c r="J34" s="163">
        <f>ROUND(((SUM(BF122:BF150))*I34),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ROUND((SUM(BG122:BG150)),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ROUND((SUM(BH122:BH150)),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ROUND((SUM(BI122:BI150)),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 xml:space="preserve">ZTV Nová Sibiř,  Rychnov nad Kněžnou,IV.etapa - ul. Ke Včelnému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B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Rychnov nad Kněžnou</v>
      </c>
      <c r="G89" s="40"/>
      <c r="H89" s="40"/>
      <c r="I89" s="32" t="s">
        <v>22</v>
      </c>
      <c r="J89" s="79" t="str">
        <f>IF(J12="","",J12)</f>
        <v>7. 8. 2024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VIAPROJEKT s.r.o. HK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B.Burešová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103</v>
      </c>
      <c r="D94" s="185"/>
      <c r="E94" s="185"/>
      <c r="F94" s="185"/>
      <c r="G94" s="185"/>
      <c r="H94" s="185"/>
      <c r="I94" s="185"/>
      <c r="J94" s="186" t="s">
        <v>104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88"/>
      <c r="C97" s="189"/>
      <c r="D97" s="190" t="s">
        <v>699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700</v>
      </c>
      <c r="E98" s="196"/>
      <c r="F98" s="196"/>
      <c r="G98" s="196"/>
      <c r="H98" s="196"/>
      <c r="I98" s="196"/>
      <c r="J98" s="197">
        <f>J124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701</v>
      </c>
      <c r="E99" s="196"/>
      <c r="F99" s="196"/>
      <c r="G99" s="196"/>
      <c r="H99" s="196"/>
      <c r="I99" s="196"/>
      <c r="J99" s="197">
        <f>J133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702</v>
      </c>
      <c r="E100" s="196"/>
      <c r="F100" s="196"/>
      <c r="G100" s="196"/>
      <c r="H100" s="196"/>
      <c r="I100" s="196"/>
      <c r="J100" s="197">
        <f>J142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703</v>
      </c>
      <c r="E101" s="196"/>
      <c r="F101" s="196"/>
      <c r="G101" s="196"/>
      <c r="H101" s="196"/>
      <c r="I101" s="196"/>
      <c r="J101" s="197">
        <f>J144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704</v>
      </c>
      <c r="E102" s="196"/>
      <c r="F102" s="196"/>
      <c r="G102" s="196"/>
      <c r="H102" s="196"/>
      <c r="I102" s="196"/>
      <c r="J102" s="197">
        <f>J149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83" t="str">
        <f>E7</f>
        <v xml:space="preserve">ZTV Nová Sibiř,  Rychnov nad Kněžnou,IV.etapa - ul. Ke Včelnému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B - Vedlejší a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Rychnov nad Kněžnou</v>
      </c>
      <c r="G116" s="40"/>
      <c r="H116" s="40"/>
      <c r="I116" s="32" t="s">
        <v>22</v>
      </c>
      <c r="J116" s="79" t="str">
        <f>IF(J12="","",J12)</f>
        <v>7. 8. 2024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>VIAPROJEKT s.r.o. HK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B.Burešová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112</v>
      </c>
      <c r="D121" s="202" t="s">
        <v>61</v>
      </c>
      <c r="E121" s="202" t="s">
        <v>57</v>
      </c>
      <c r="F121" s="202" t="s">
        <v>58</v>
      </c>
      <c r="G121" s="202" t="s">
        <v>113</v>
      </c>
      <c r="H121" s="202" t="s">
        <v>114</v>
      </c>
      <c r="I121" s="202" t="s">
        <v>115</v>
      </c>
      <c r="J121" s="202" t="s">
        <v>104</v>
      </c>
      <c r="K121" s="203" t="s">
        <v>116</v>
      </c>
      <c r="L121" s="204"/>
      <c r="M121" s="100" t="s">
        <v>1</v>
      </c>
      <c r="N121" s="101" t="s">
        <v>40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106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705</v>
      </c>
      <c r="F123" s="213" t="s">
        <v>706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P124+P133+P142+P144+P149</f>
        <v>0</v>
      </c>
      <c r="Q123" s="218"/>
      <c r="R123" s="219">
        <f>R124+R133+R142+R144+R149</f>
        <v>0</v>
      </c>
      <c r="S123" s="218"/>
      <c r="T123" s="220">
        <f>T124+T133+T142+T144+T149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155</v>
      </c>
      <c r="AT123" s="222" t="s">
        <v>75</v>
      </c>
      <c r="AU123" s="222" t="s">
        <v>76</v>
      </c>
      <c r="AY123" s="221" t="s">
        <v>126</v>
      </c>
      <c r="BK123" s="223">
        <f>BK124+BK133+BK142+BK144+BK149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707</v>
      </c>
      <c r="F124" s="224" t="s">
        <v>708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SUM(P125:P132)</f>
        <v>0</v>
      </c>
      <c r="Q124" s="218"/>
      <c r="R124" s="219">
        <f>SUM(R125:R132)</f>
        <v>0</v>
      </c>
      <c r="S124" s="218"/>
      <c r="T124" s="220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155</v>
      </c>
      <c r="AT124" s="222" t="s">
        <v>75</v>
      </c>
      <c r="AU124" s="222" t="s">
        <v>83</v>
      </c>
      <c r="AY124" s="221" t="s">
        <v>126</v>
      </c>
      <c r="BK124" s="223">
        <f>SUM(BK125:BK132)</f>
        <v>0</v>
      </c>
    </row>
    <row r="125" s="2" customFormat="1" ht="16.5" customHeight="1">
      <c r="A125" s="38"/>
      <c r="B125" s="39"/>
      <c r="C125" s="226" t="s">
        <v>83</v>
      </c>
      <c r="D125" s="226" t="s">
        <v>128</v>
      </c>
      <c r="E125" s="227" t="s">
        <v>709</v>
      </c>
      <c r="F125" s="228" t="s">
        <v>710</v>
      </c>
      <c r="G125" s="229" t="s">
        <v>172</v>
      </c>
      <c r="H125" s="230">
        <v>1</v>
      </c>
      <c r="I125" s="231"/>
      <c r="J125" s="232">
        <f>ROUND(I125*H125,2)</f>
        <v>0</v>
      </c>
      <c r="K125" s="228" t="s">
        <v>132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711</v>
      </c>
      <c r="AT125" s="237" t="s">
        <v>128</v>
      </c>
      <c r="AU125" s="237" t="s">
        <v>85</v>
      </c>
      <c r="AY125" s="17" t="s">
        <v>126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711</v>
      </c>
      <c r="BM125" s="237" t="s">
        <v>712</v>
      </c>
    </row>
    <row r="126" s="2" customFormat="1" ht="16.5" customHeight="1">
      <c r="A126" s="38"/>
      <c r="B126" s="39"/>
      <c r="C126" s="226" t="s">
        <v>85</v>
      </c>
      <c r="D126" s="226" t="s">
        <v>128</v>
      </c>
      <c r="E126" s="227" t="s">
        <v>713</v>
      </c>
      <c r="F126" s="228" t="s">
        <v>714</v>
      </c>
      <c r="G126" s="229" t="s">
        <v>172</v>
      </c>
      <c r="H126" s="230">
        <v>1</v>
      </c>
      <c r="I126" s="231"/>
      <c r="J126" s="232">
        <f>ROUND(I126*H126,2)</f>
        <v>0</v>
      </c>
      <c r="K126" s="228" t="s">
        <v>132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711</v>
      </c>
      <c r="AT126" s="237" t="s">
        <v>128</v>
      </c>
      <c r="AU126" s="237" t="s">
        <v>85</v>
      </c>
      <c r="AY126" s="17" t="s">
        <v>126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711</v>
      </c>
      <c r="BM126" s="237" t="s">
        <v>715</v>
      </c>
    </row>
    <row r="127" s="13" customFormat="1">
      <c r="A127" s="13"/>
      <c r="B127" s="239"/>
      <c r="C127" s="240"/>
      <c r="D127" s="241" t="s">
        <v>135</v>
      </c>
      <c r="E127" s="242" t="s">
        <v>1</v>
      </c>
      <c r="F127" s="243" t="s">
        <v>716</v>
      </c>
      <c r="G127" s="240"/>
      <c r="H127" s="242" t="s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135</v>
      </c>
      <c r="AU127" s="249" t="s">
        <v>85</v>
      </c>
      <c r="AV127" s="13" t="s">
        <v>83</v>
      </c>
      <c r="AW127" s="13" t="s">
        <v>32</v>
      </c>
      <c r="AX127" s="13" t="s">
        <v>76</v>
      </c>
      <c r="AY127" s="249" t="s">
        <v>126</v>
      </c>
    </row>
    <row r="128" s="14" customFormat="1">
      <c r="A128" s="14"/>
      <c r="B128" s="250"/>
      <c r="C128" s="251"/>
      <c r="D128" s="241" t="s">
        <v>135</v>
      </c>
      <c r="E128" s="252" t="s">
        <v>1</v>
      </c>
      <c r="F128" s="253" t="s">
        <v>83</v>
      </c>
      <c r="G128" s="251"/>
      <c r="H128" s="254">
        <v>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0" t="s">
        <v>135</v>
      </c>
      <c r="AU128" s="260" t="s">
        <v>85</v>
      </c>
      <c r="AV128" s="14" t="s">
        <v>85</v>
      </c>
      <c r="AW128" s="14" t="s">
        <v>32</v>
      </c>
      <c r="AX128" s="14" t="s">
        <v>76</v>
      </c>
      <c r="AY128" s="260" t="s">
        <v>126</v>
      </c>
    </row>
    <row r="129" s="15" customFormat="1">
      <c r="A129" s="15"/>
      <c r="B129" s="261"/>
      <c r="C129" s="262"/>
      <c r="D129" s="241" t="s">
        <v>135</v>
      </c>
      <c r="E129" s="263" t="s">
        <v>1</v>
      </c>
      <c r="F129" s="264" t="s">
        <v>138</v>
      </c>
      <c r="G129" s="262"/>
      <c r="H129" s="265">
        <v>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1" t="s">
        <v>135</v>
      </c>
      <c r="AU129" s="271" t="s">
        <v>85</v>
      </c>
      <c r="AV129" s="15" t="s">
        <v>133</v>
      </c>
      <c r="AW129" s="15" t="s">
        <v>32</v>
      </c>
      <c r="AX129" s="15" t="s">
        <v>83</v>
      </c>
      <c r="AY129" s="271" t="s">
        <v>126</v>
      </c>
    </row>
    <row r="130" s="2" customFormat="1" ht="16.5" customHeight="1">
      <c r="A130" s="38"/>
      <c r="B130" s="39"/>
      <c r="C130" s="226" t="s">
        <v>144</v>
      </c>
      <c r="D130" s="226" t="s">
        <v>128</v>
      </c>
      <c r="E130" s="227" t="s">
        <v>717</v>
      </c>
      <c r="F130" s="228" t="s">
        <v>718</v>
      </c>
      <c r="G130" s="229" t="s">
        <v>172</v>
      </c>
      <c r="H130" s="230">
        <v>1</v>
      </c>
      <c r="I130" s="231"/>
      <c r="J130" s="232">
        <f>ROUND(I130*H130,2)</f>
        <v>0</v>
      </c>
      <c r="K130" s="228" t="s">
        <v>132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711</v>
      </c>
      <c r="AT130" s="237" t="s">
        <v>128</v>
      </c>
      <c r="AU130" s="237" t="s">
        <v>85</v>
      </c>
      <c r="AY130" s="17" t="s">
        <v>126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711</v>
      </c>
      <c r="BM130" s="237" t="s">
        <v>719</v>
      </c>
    </row>
    <row r="131" s="2" customFormat="1" ht="16.5" customHeight="1">
      <c r="A131" s="38"/>
      <c r="B131" s="39"/>
      <c r="C131" s="226" t="s">
        <v>133</v>
      </c>
      <c r="D131" s="226" t="s">
        <v>128</v>
      </c>
      <c r="E131" s="227" t="s">
        <v>720</v>
      </c>
      <c r="F131" s="228" t="s">
        <v>721</v>
      </c>
      <c r="G131" s="229" t="s">
        <v>172</v>
      </c>
      <c r="H131" s="230">
        <v>1</v>
      </c>
      <c r="I131" s="231"/>
      <c r="J131" s="232">
        <f>ROUND(I131*H131,2)</f>
        <v>0</v>
      </c>
      <c r="K131" s="228" t="s">
        <v>132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711</v>
      </c>
      <c r="AT131" s="237" t="s">
        <v>128</v>
      </c>
      <c r="AU131" s="237" t="s">
        <v>85</v>
      </c>
      <c r="AY131" s="17" t="s">
        <v>126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711</v>
      </c>
      <c r="BM131" s="237" t="s">
        <v>722</v>
      </c>
    </row>
    <row r="132" s="2" customFormat="1" ht="16.5" customHeight="1">
      <c r="A132" s="38"/>
      <c r="B132" s="39"/>
      <c r="C132" s="226" t="s">
        <v>155</v>
      </c>
      <c r="D132" s="226" t="s">
        <v>128</v>
      </c>
      <c r="E132" s="227" t="s">
        <v>723</v>
      </c>
      <c r="F132" s="228" t="s">
        <v>724</v>
      </c>
      <c r="G132" s="229" t="s">
        <v>172</v>
      </c>
      <c r="H132" s="230">
        <v>1</v>
      </c>
      <c r="I132" s="231"/>
      <c r="J132" s="232">
        <f>ROUND(I132*H132,2)</f>
        <v>0</v>
      </c>
      <c r="K132" s="228" t="s">
        <v>132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711</v>
      </c>
      <c r="AT132" s="237" t="s">
        <v>128</v>
      </c>
      <c r="AU132" s="237" t="s">
        <v>85</v>
      </c>
      <c r="AY132" s="17" t="s">
        <v>126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711</v>
      </c>
      <c r="BM132" s="237" t="s">
        <v>725</v>
      </c>
    </row>
    <row r="133" s="12" customFormat="1" ht="22.8" customHeight="1">
      <c r="A133" s="12"/>
      <c r="B133" s="210"/>
      <c r="C133" s="211"/>
      <c r="D133" s="212" t="s">
        <v>75</v>
      </c>
      <c r="E133" s="224" t="s">
        <v>726</v>
      </c>
      <c r="F133" s="224" t="s">
        <v>727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SUM(P134:P141)</f>
        <v>0</v>
      </c>
      <c r="Q133" s="218"/>
      <c r="R133" s="219">
        <f>SUM(R134:R141)</f>
        <v>0</v>
      </c>
      <c r="S133" s="218"/>
      <c r="T133" s="220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155</v>
      </c>
      <c r="AT133" s="222" t="s">
        <v>75</v>
      </c>
      <c r="AU133" s="222" t="s">
        <v>83</v>
      </c>
      <c r="AY133" s="221" t="s">
        <v>126</v>
      </c>
      <c r="BK133" s="223">
        <f>SUM(BK134:BK141)</f>
        <v>0</v>
      </c>
    </row>
    <row r="134" s="2" customFormat="1" ht="16.5" customHeight="1">
      <c r="A134" s="38"/>
      <c r="B134" s="39"/>
      <c r="C134" s="226" t="s">
        <v>162</v>
      </c>
      <c r="D134" s="226" t="s">
        <v>128</v>
      </c>
      <c r="E134" s="227" t="s">
        <v>728</v>
      </c>
      <c r="F134" s="228" t="s">
        <v>727</v>
      </c>
      <c r="G134" s="229" t="s">
        <v>172</v>
      </c>
      <c r="H134" s="230">
        <v>1</v>
      </c>
      <c r="I134" s="231"/>
      <c r="J134" s="232">
        <f>ROUND(I134*H134,2)</f>
        <v>0</v>
      </c>
      <c r="K134" s="228" t="s">
        <v>132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711</v>
      </c>
      <c r="AT134" s="237" t="s">
        <v>128</v>
      </c>
      <c r="AU134" s="237" t="s">
        <v>85</v>
      </c>
      <c r="AY134" s="17" t="s">
        <v>126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711</v>
      </c>
      <c r="BM134" s="237" t="s">
        <v>729</v>
      </c>
    </row>
    <row r="135" s="13" customFormat="1">
      <c r="A135" s="13"/>
      <c r="B135" s="239"/>
      <c r="C135" s="240"/>
      <c r="D135" s="241" t="s">
        <v>135</v>
      </c>
      <c r="E135" s="242" t="s">
        <v>1</v>
      </c>
      <c r="F135" s="243" t="s">
        <v>730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135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126</v>
      </c>
    </row>
    <row r="136" s="14" customFormat="1">
      <c r="A136" s="14"/>
      <c r="B136" s="250"/>
      <c r="C136" s="251"/>
      <c r="D136" s="241" t="s">
        <v>135</v>
      </c>
      <c r="E136" s="252" t="s">
        <v>1</v>
      </c>
      <c r="F136" s="253" t="s">
        <v>83</v>
      </c>
      <c r="G136" s="251"/>
      <c r="H136" s="254">
        <v>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135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126</v>
      </c>
    </row>
    <row r="137" s="15" customFormat="1">
      <c r="A137" s="15"/>
      <c r="B137" s="261"/>
      <c r="C137" s="262"/>
      <c r="D137" s="241" t="s">
        <v>135</v>
      </c>
      <c r="E137" s="263" t="s">
        <v>1</v>
      </c>
      <c r="F137" s="264" t="s">
        <v>138</v>
      </c>
      <c r="G137" s="262"/>
      <c r="H137" s="265">
        <v>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135</v>
      </c>
      <c r="AU137" s="271" t="s">
        <v>85</v>
      </c>
      <c r="AV137" s="15" t="s">
        <v>133</v>
      </c>
      <c r="AW137" s="15" t="s">
        <v>32</v>
      </c>
      <c r="AX137" s="15" t="s">
        <v>83</v>
      </c>
      <c r="AY137" s="271" t="s">
        <v>126</v>
      </c>
    </row>
    <row r="138" s="2" customFormat="1" ht="16.5" customHeight="1">
      <c r="A138" s="38"/>
      <c r="B138" s="39"/>
      <c r="C138" s="226" t="s">
        <v>169</v>
      </c>
      <c r="D138" s="226" t="s">
        <v>128</v>
      </c>
      <c r="E138" s="227" t="s">
        <v>731</v>
      </c>
      <c r="F138" s="228" t="s">
        <v>732</v>
      </c>
      <c r="G138" s="229" t="s">
        <v>172</v>
      </c>
      <c r="H138" s="230">
        <v>1</v>
      </c>
      <c r="I138" s="231"/>
      <c r="J138" s="232">
        <f>ROUND(I138*H138,2)</f>
        <v>0</v>
      </c>
      <c r="K138" s="228" t="s">
        <v>132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711</v>
      </c>
      <c r="AT138" s="237" t="s">
        <v>128</v>
      </c>
      <c r="AU138" s="237" t="s">
        <v>85</v>
      </c>
      <c r="AY138" s="17" t="s">
        <v>126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711</v>
      </c>
      <c r="BM138" s="237" t="s">
        <v>733</v>
      </c>
    </row>
    <row r="139" s="13" customFormat="1">
      <c r="A139" s="13"/>
      <c r="B139" s="239"/>
      <c r="C139" s="240"/>
      <c r="D139" s="241" t="s">
        <v>135</v>
      </c>
      <c r="E139" s="242" t="s">
        <v>1</v>
      </c>
      <c r="F139" s="243" t="s">
        <v>734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135</v>
      </c>
      <c r="AU139" s="249" t="s">
        <v>85</v>
      </c>
      <c r="AV139" s="13" t="s">
        <v>83</v>
      </c>
      <c r="AW139" s="13" t="s">
        <v>32</v>
      </c>
      <c r="AX139" s="13" t="s">
        <v>76</v>
      </c>
      <c r="AY139" s="249" t="s">
        <v>126</v>
      </c>
    </row>
    <row r="140" s="14" customFormat="1">
      <c r="A140" s="14"/>
      <c r="B140" s="250"/>
      <c r="C140" s="251"/>
      <c r="D140" s="241" t="s">
        <v>135</v>
      </c>
      <c r="E140" s="252" t="s">
        <v>1</v>
      </c>
      <c r="F140" s="253" t="s">
        <v>83</v>
      </c>
      <c r="G140" s="251"/>
      <c r="H140" s="254">
        <v>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135</v>
      </c>
      <c r="AU140" s="260" t="s">
        <v>85</v>
      </c>
      <c r="AV140" s="14" t="s">
        <v>85</v>
      </c>
      <c r="AW140" s="14" t="s">
        <v>32</v>
      </c>
      <c r="AX140" s="14" t="s">
        <v>76</v>
      </c>
      <c r="AY140" s="260" t="s">
        <v>126</v>
      </c>
    </row>
    <row r="141" s="15" customFormat="1">
      <c r="A141" s="15"/>
      <c r="B141" s="261"/>
      <c r="C141" s="262"/>
      <c r="D141" s="241" t="s">
        <v>135</v>
      </c>
      <c r="E141" s="263" t="s">
        <v>1</v>
      </c>
      <c r="F141" s="264" t="s">
        <v>138</v>
      </c>
      <c r="G141" s="262"/>
      <c r="H141" s="265">
        <v>1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135</v>
      </c>
      <c r="AU141" s="271" t="s">
        <v>85</v>
      </c>
      <c r="AV141" s="15" t="s">
        <v>133</v>
      </c>
      <c r="AW141" s="15" t="s">
        <v>32</v>
      </c>
      <c r="AX141" s="15" t="s">
        <v>83</v>
      </c>
      <c r="AY141" s="271" t="s">
        <v>126</v>
      </c>
    </row>
    <row r="142" s="12" customFormat="1" ht="22.8" customHeight="1">
      <c r="A142" s="12"/>
      <c r="B142" s="210"/>
      <c r="C142" s="211"/>
      <c r="D142" s="212" t="s">
        <v>75</v>
      </c>
      <c r="E142" s="224" t="s">
        <v>735</v>
      </c>
      <c r="F142" s="224" t="s">
        <v>736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P143</f>
        <v>0</v>
      </c>
      <c r="Q142" s="218"/>
      <c r="R142" s="219">
        <f>R143</f>
        <v>0</v>
      </c>
      <c r="S142" s="218"/>
      <c r="T142" s="220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155</v>
      </c>
      <c r="AT142" s="222" t="s">
        <v>75</v>
      </c>
      <c r="AU142" s="222" t="s">
        <v>83</v>
      </c>
      <c r="AY142" s="221" t="s">
        <v>126</v>
      </c>
      <c r="BK142" s="223">
        <f>BK143</f>
        <v>0</v>
      </c>
    </row>
    <row r="143" s="2" customFormat="1" ht="16.5" customHeight="1">
      <c r="A143" s="38"/>
      <c r="B143" s="39"/>
      <c r="C143" s="226" t="s">
        <v>177</v>
      </c>
      <c r="D143" s="226" t="s">
        <v>128</v>
      </c>
      <c r="E143" s="227" t="s">
        <v>737</v>
      </c>
      <c r="F143" s="228" t="s">
        <v>738</v>
      </c>
      <c r="G143" s="229" t="s">
        <v>172</v>
      </c>
      <c r="H143" s="230">
        <v>4</v>
      </c>
      <c r="I143" s="231"/>
      <c r="J143" s="232">
        <f>ROUND(I143*H143,2)</f>
        <v>0</v>
      </c>
      <c r="K143" s="228" t="s">
        <v>132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711</v>
      </c>
      <c r="AT143" s="237" t="s">
        <v>128</v>
      </c>
      <c r="AU143" s="237" t="s">
        <v>85</v>
      </c>
      <c r="AY143" s="17" t="s">
        <v>126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711</v>
      </c>
      <c r="BM143" s="237" t="s">
        <v>739</v>
      </c>
    </row>
    <row r="144" s="12" customFormat="1" ht="22.8" customHeight="1">
      <c r="A144" s="12"/>
      <c r="B144" s="210"/>
      <c r="C144" s="211"/>
      <c r="D144" s="212" t="s">
        <v>75</v>
      </c>
      <c r="E144" s="224" t="s">
        <v>740</v>
      </c>
      <c r="F144" s="224" t="s">
        <v>741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SUM(P145:P148)</f>
        <v>0</v>
      </c>
      <c r="Q144" s="218"/>
      <c r="R144" s="219">
        <f>SUM(R145:R148)</f>
        <v>0</v>
      </c>
      <c r="S144" s="218"/>
      <c r="T144" s="220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155</v>
      </c>
      <c r="AT144" s="222" t="s">
        <v>75</v>
      </c>
      <c r="AU144" s="222" t="s">
        <v>83</v>
      </c>
      <c r="AY144" s="221" t="s">
        <v>126</v>
      </c>
      <c r="BK144" s="223">
        <f>SUM(BK145:BK148)</f>
        <v>0</v>
      </c>
    </row>
    <row r="145" s="2" customFormat="1" ht="16.5" customHeight="1">
      <c r="A145" s="38"/>
      <c r="B145" s="39"/>
      <c r="C145" s="226" t="s">
        <v>167</v>
      </c>
      <c r="D145" s="226" t="s">
        <v>128</v>
      </c>
      <c r="E145" s="227" t="s">
        <v>742</v>
      </c>
      <c r="F145" s="228" t="s">
        <v>743</v>
      </c>
      <c r="G145" s="229" t="s">
        <v>172</v>
      </c>
      <c r="H145" s="230">
        <v>1</v>
      </c>
      <c r="I145" s="231"/>
      <c r="J145" s="232">
        <f>ROUND(I145*H145,2)</f>
        <v>0</v>
      </c>
      <c r="K145" s="228" t="s">
        <v>132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711</v>
      </c>
      <c r="AT145" s="237" t="s">
        <v>128</v>
      </c>
      <c r="AU145" s="237" t="s">
        <v>85</v>
      </c>
      <c r="AY145" s="17" t="s">
        <v>126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711</v>
      </c>
      <c r="BM145" s="237" t="s">
        <v>744</v>
      </c>
    </row>
    <row r="146" s="13" customFormat="1">
      <c r="A146" s="13"/>
      <c r="B146" s="239"/>
      <c r="C146" s="240"/>
      <c r="D146" s="241" t="s">
        <v>135</v>
      </c>
      <c r="E146" s="242" t="s">
        <v>1</v>
      </c>
      <c r="F146" s="243" t="s">
        <v>745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135</v>
      </c>
      <c r="AU146" s="249" t="s">
        <v>85</v>
      </c>
      <c r="AV146" s="13" t="s">
        <v>83</v>
      </c>
      <c r="AW146" s="13" t="s">
        <v>32</v>
      </c>
      <c r="AX146" s="13" t="s">
        <v>76</v>
      </c>
      <c r="AY146" s="249" t="s">
        <v>126</v>
      </c>
    </row>
    <row r="147" s="14" customFormat="1">
      <c r="A147" s="14"/>
      <c r="B147" s="250"/>
      <c r="C147" s="251"/>
      <c r="D147" s="241" t="s">
        <v>135</v>
      </c>
      <c r="E147" s="252" t="s">
        <v>1</v>
      </c>
      <c r="F147" s="253" t="s">
        <v>83</v>
      </c>
      <c r="G147" s="251"/>
      <c r="H147" s="254">
        <v>1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135</v>
      </c>
      <c r="AU147" s="260" t="s">
        <v>85</v>
      </c>
      <c r="AV147" s="14" t="s">
        <v>85</v>
      </c>
      <c r="AW147" s="14" t="s">
        <v>32</v>
      </c>
      <c r="AX147" s="14" t="s">
        <v>76</v>
      </c>
      <c r="AY147" s="260" t="s">
        <v>126</v>
      </c>
    </row>
    <row r="148" s="15" customFormat="1">
      <c r="A148" s="15"/>
      <c r="B148" s="261"/>
      <c r="C148" s="262"/>
      <c r="D148" s="241" t="s">
        <v>135</v>
      </c>
      <c r="E148" s="263" t="s">
        <v>1</v>
      </c>
      <c r="F148" s="264" t="s">
        <v>138</v>
      </c>
      <c r="G148" s="262"/>
      <c r="H148" s="265">
        <v>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1" t="s">
        <v>135</v>
      </c>
      <c r="AU148" s="271" t="s">
        <v>85</v>
      </c>
      <c r="AV148" s="15" t="s">
        <v>133</v>
      </c>
      <c r="AW148" s="15" t="s">
        <v>32</v>
      </c>
      <c r="AX148" s="15" t="s">
        <v>83</v>
      </c>
      <c r="AY148" s="271" t="s">
        <v>126</v>
      </c>
    </row>
    <row r="149" s="12" customFormat="1" ht="22.8" customHeight="1">
      <c r="A149" s="12"/>
      <c r="B149" s="210"/>
      <c r="C149" s="211"/>
      <c r="D149" s="212" t="s">
        <v>75</v>
      </c>
      <c r="E149" s="224" t="s">
        <v>746</v>
      </c>
      <c r="F149" s="224" t="s">
        <v>747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P150</f>
        <v>0</v>
      </c>
      <c r="Q149" s="218"/>
      <c r="R149" s="219">
        <f>R150</f>
        <v>0</v>
      </c>
      <c r="S149" s="218"/>
      <c r="T149" s="22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155</v>
      </c>
      <c r="AT149" s="222" t="s">
        <v>75</v>
      </c>
      <c r="AU149" s="222" t="s">
        <v>83</v>
      </c>
      <c r="AY149" s="221" t="s">
        <v>126</v>
      </c>
      <c r="BK149" s="223">
        <f>BK150</f>
        <v>0</v>
      </c>
    </row>
    <row r="150" s="2" customFormat="1" ht="16.5" customHeight="1">
      <c r="A150" s="38"/>
      <c r="B150" s="39"/>
      <c r="C150" s="226" t="s">
        <v>189</v>
      </c>
      <c r="D150" s="226" t="s">
        <v>128</v>
      </c>
      <c r="E150" s="227" t="s">
        <v>748</v>
      </c>
      <c r="F150" s="228" t="s">
        <v>749</v>
      </c>
      <c r="G150" s="229" t="s">
        <v>172</v>
      </c>
      <c r="H150" s="230">
        <v>1</v>
      </c>
      <c r="I150" s="231"/>
      <c r="J150" s="232">
        <f>ROUND(I150*H150,2)</f>
        <v>0</v>
      </c>
      <c r="K150" s="228" t="s">
        <v>132</v>
      </c>
      <c r="L150" s="44"/>
      <c r="M150" s="285" t="s">
        <v>1</v>
      </c>
      <c r="N150" s="286" t="s">
        <v>41</v>
      </c>
      <c r="O150" s="287"/>
      <c r="P150" s="288">
        <f>O150*H150</f>
        <v>0</v>
      </c>
      <c r="Q150" s="288">
        <v>0</v>
      </c>
      <c r="R150" s="288">
        <f>Q150*H150</f>
        <v>0</v>
      </c>
      <c r="S150" s="288">
        <v>0</v>
      </c>
      <c r="T150" s="28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711</v>
      </c>
      <c r="AT150" s="237" t="s">
        <v>128</v>
      </c>
      <c r="AU150" s="237" t="s">
        <v>85</v>
      </c>
      <c r="AY150" s="17" t="s">
        <v>126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711</v>
      </c>
      <c r="BM150" s="237" t="s">
        <v>750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RqV8jLi8DdwCpt1n3q3Bne5Cj5gXcAytsVGSgJwB5nurkVJd8rjsriCY/9uIVQzYt/G5wnRg0Oczyj7bc7Fr+Q==" hashValue="qdZVfsKsGipSR0u7tStap7PaPHtix4VZ/PPHkRCAXQynbGpduaL4HwsxV+XkMeEtKLwyTAC1wuLtU0HRp/dJcA==" algorithmName="SHA-512" password="CC35"/>
  <autoFilter ref="C121:K15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BOBINA\Bobina</dc:creator>
  <cp:lastModifiedBy>BOBINA\Bobina</cp:lastModifiedBy>
  <dcterms:created xsi:type="dcterms:W3CDTF">2026-02-12T07:43:20Z</dcterms:created>
  <dcterms:modified xsi:type="dcterms:W3CDTF">2026-02-12T07:43:23Z</dcterms:modified>
</cp:coreProperties>
</file>